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375"/>
  </bookViews>
  <sheets>
    <sheet name="Presupuesto Aprobado-Ejec  FEBR" sheetId="2" r:id="rId1"/>
    <sheet name="INGRESOS DE VS Y FR 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J24" i="2" l="1"/>
  <c r="J22" i="2"/>
  <c r="J56" i="2"/>
  <c r="J30" i="2"/>
  <c r="J16" i="2"/>
  <c r="J15" i="2"/>
  <c r="J20" i="2" l="1"/>
  <c r="J14" i="2"/>
  <c r="J13" i="2" s="1"/>
  <c r="D10" i="2" l="1"/>
  <c r="H64" i="2" l="1"/>
  <c r="H61" i="2"/>
  <c r="H59" i="2"/>
  <c r="H57" i="2"/>
  <c r="H39" i="2"/>
  <c r="H37" i="2"/>
  <c r="H35" i="2"/>
  <c r="H33" i="2"/>
  <c r="H32" i="2"/>
  <c r="H31" i="2"/>
  <c r="H27" i="2"/>
  <c r="H25" i="2"/>
  <c r="H24" i="2"/>
  <c r="H23" i="2"/>
  <c r="H22" i="2"/>
  <c r="H21" i="2"/>
  <c r="H16" i="2"/>
  <c r="H15" i="2"/>
  <c r="G64" i="2"/>
  <c r="G59" i="2"/>
  <c r="G57" i="2"/>
  <c r="G39" i="2"/>
  <c r="G37" i="2"/>
  <c r="G36" i="2"/>
  <c r="G34" i="2"/>
  <c r="G33" i="2"/>
  <c r="G32" i="2"/>
  <c r="G31" i="2"/>
  <c r="G27" i="2"/>
  <c r="G25" i="2"/>
  <c r="G24" i="2"/>
  <c r="G23" i="2"/>
  <c r="G22" i="2"/>
  <c r="G21" i="2"/>
  <c r="G16" i="2"/>
  <c r="G15" i="2"/>
  <c r="F61" i="2"/>
  <c r="F57" i="2"/>
  <c r="F39" i="2"/>
  <c r="F37" i="2"/>
  <c r="F36" i="2"/>
  <c r="F35" i="2"/>
  <c r="F34" i="2"/>
  <c r="F33" i="2"/>
  <c r="F31" i="2"/>
  <c r="F27" i="2"/>
  <c r="F25" i="2"/>
  <c r="F24" i="2"/>
  <c r="F22" i="2"/>
  <c r="F18" i="2"/>
  <c r="F16" i="2"/>
  <c r="F15" i="2"/>
  <c r="E33" i="2"/>
  <c r="E31" i="2"/>
  <c r="E28" i="2"/>
  <c r="E27" i="2"/>
  <c r="E24" i="2"/>
  <c r="E22" i="2"/>
  <c r="E16" i="2"/>
  <c r="E15" i="2"/>
  <c r="P18" i="2" l="1"/>
  <c r="I10" i="2"/>
  <c r="H56" i="2" l="1"/>
  <c r="H30" i="2"/>
  <c r="H20" i="2"/>
  <c r="H14" i="2"/>
  <c r="H10" i="2"/>
  <c r="H87" i="2" l="1"/>
  <c r="H13" i="2"/>
  <c r="G10" i="2"/>
  <c r="G56" i="2"/>
  <c r="G30" i="2"/>
  <c r="G20" i="2"/>
  <c r="G14" i="2"/>
  <c r="P9" i="2"/>
  <c r="P8" i="2"/>
  <c r="F56" i="2"/>
  <c r="F30" i="2"/>
  <c r="F20" i="2"/>
  <c r="F14" i="2"/>
  <c r="E10" i="2"/>
  <c r="F10" i="2"/>
  <c r="G13" i="2" l="1"/>
  <c r="F13" i="2"/>
  <c r="P10" i="2"/>
  <c r="F87" i="2"/>
  <c r="E56" i="2"/>
  <c r="E30" i="2"/>
  <c r="E20" i="2"/>
  <c r="E14" i="2"/>
  <c r="E13" i="2" l="1"/>
  <c r="B56" i="2"/>
  <c r="B30" i="2"/>
  <c r="B20" i="2"/>
  <c r="B14" i="2"/>
  <c r="D30" i="2" l="1"/>
  <c r="D20" i="2"/>
  <c r="D14" i="2"/>
  <c r="D56" i="2"/>
  <c r="C56" i="2"/>
  <c r="D13" i="2" l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C87" i="2" l="1"/>
  <c r="B66" i="2"/>
  <c r="B87" i="2" s="1"/>
  <c r="J87" i="2"/>
  <c r="K87" i="2"/>
  <c r="L87" i="2"/>
  <c r="M87" i="2"/>
  <c r="P17" i="2"/>
  <c r="P19" i="2"/>
  <c r="P25" i="2"/>
  <c r="P26" i="2"/>
  <c r="P38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E87" i="2"/>
  <c r="D71" i="2"/>
  <c r="P71" i="2" s="1"/>
  <c r="P66" i="2"/>
  <c r="I34" i="2" l="1"/>
  <c r="P34" i="2" s="1"/>
  <c r="I23" i="2" l="1"/>
  <c r="P23" i="2" s="1"/>
  <c r="I61" i="2"/>
  <c r="P61" i="2" s="1"/>
  <c r="I15" i="2"/>
  <c r="I16" i="2"/>
  <c r="P16" i="2" s="1"/>
  <c r="I57" i="2"/>
  <c r="I22" i="2"/>
  <c r="P22" i="2" s="1"/>
  <c r="I64" i="2"/>
  <c r="P64" i="2" s="1"/>
  <c r="P57" i="2" l="1"/>
  <c r="I14" i="2"/>
  <c r="P15" i="2"/>
  <c r="I33" i="2"/>
  <c r="P33" i="2" s="1"/>
  <c r="P28" i="2"/>
  <c r="I36" i="2"/>
  <c r="P36" i="2" s="1"/>
  <c r="I24" i="2"/>
  <c r="P24" i="2" s="1"/>
  <c r="I27" i="2"/>
  <c r="P27" i="2" s="1"/>
  <c r="I59" i="2"/>
  <c r="P59" i="2" s="1"/>
  <c r="P29" i="2"/>
  <c r="I31" i="2"/>
  <c r="I32" i="2"/>
  <c r="P32" i="2" s="1"/>
  <c r="I35" i="2"/>
  <c r="P35" i="2" s="1"/>
  <c r="I21" i="2"/>
  <c r="I20" i="2" l="1"/>
  <c r="P20" i="2" s="1"/>
  <c r="P21" i="2"/>
  <c r="P31" i="2"/>
  <c r="P14" i="2"/>
  <c r="I56" i="2"/>
  <c r="P56" i="2" s="1"/>
  <c r="I37" i="2"/>
  <c r="P37" i="2" s="1"/>
  <c r="I39" i="2"/>
  <c r="P39" i="2" s="1"/>
  <c r="I30" i="2" l="1"/>
  <c r="P30" i="2" l="1"/>
  <c r="I13" i="2"/>
  <c r="P13" i="2" s="1"/>
  <c r="I87" i="2"/>
  <c r="P87" i="2" s="1"/>
</calcChain>
</file>

<file path=xl/sharedStrings.xml><?xml version="1.0" encoding="utf-8"?>
<sst xmlns="http://schemas.openxmlformats.org/spreadsheetml/2006/main" count="167" uniqueCount="160">
  <si>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</si>
  <si>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</si>
  <si>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</si>
  <si>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</si>
  <si>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</si>
  <si>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</si>
  <si>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</si>
  <si>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</si>
  <si>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</si>
  <si>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</si>
  <si>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</si>
  <si>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</si>
  <si>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</si>
  <si>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</si>
  <si>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</si>
  <si>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</si>
  <si>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</si>
  <si>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</si>
  <si>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</si>
  <si>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</si>
  <si>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</si>
  <si>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</si>
  <si>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</si>
  <si>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</si>
  <si>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</si>
  <si>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</si>
  <si>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</si>
  <si>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</si>
  <si>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</si>
  <si>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</si>
  <si>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</si>
  <si>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</si>
  <si>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</si>
  <si>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</si>
  <si>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</si>
  <si>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</si>
  <si>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</si>
  <si>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</si>
  <si>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</si>
  <si>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</si>
  <si>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</si>
  <si>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</si>
  <si>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</si>
  <si>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</si>
  <si>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</si>
  <si>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</si>
  <si>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</si>
  <si>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</si>
  <si>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</si>
  <si>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</si>
  <si>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</si>
  <si>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</si>
  <si>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</si>
  <si>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</si>
  <si>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</si>
  <si>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</si>
  <si>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</si>
  <si>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</si>
  <si>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</si>
  <si>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</si>
  <si>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</si>
  <si>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</si>
  <si>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</si>
  <si>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</si>
  <si>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</si>
  <si>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</si>
  <si>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</si>
  <si>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</si>
  <si>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</si>
  <si>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</si>
  <si>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</si>
  <si>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</si>
  <si>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</si>
  <si>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</si>
  <si>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</si>
  <si>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</si>
  <si>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</si>
  <si>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</si>
  <si>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</si>
  <si>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</si>
  <si>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</si>
  <si>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</si>
  <si>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</si>
  <si>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Enero 2023</t>
  </si>
  <si>
    <t>Febrero2023</t>
  </si>
  <si>
    <t>Marzo 2023</t>
  </si>
  <si>
    <t>Abril 2023</t>
  </si>
  <si>
    <t>Mayo 2023</t>
  </si>
  <si>
    <t>Junio 2023</t>
  </si>
  <si>
    <t>Julio 2023</t>
  </si>
  <si>
    <t>Agosto 2023</t>
  </si>
  <si>
    <t>Septiembre 2023</t>
  </si>
  <si>
    <t>Octubre 2023</t>
  </si>
  <si>
    <t>Noviembre  2023</t>
  </si>
  <si>
    <t>Diciembre  2023</t>
  </si>
  <si>
    <t xml:space="preserve">   TOTAL  </t>
  </si>
  <si>
    <t>Establecimiento</t>
  </si>
  <si>
    <t xml:space="preserve">INGRESOS VS </t>
  </si>
  <si>
    <t xml:space="preserve">SANTIAGO </t>
  </si>
  <si>
    <t>ENERO 2023</t>
  </si>
  <si>
    <t>FEBRERO 2023</t>
  </si>
  <si>
    <t>MARZO 2023</t>
  </si>
  <si>
    <t>ABRIL 2023</t>
  </si>
  <si>
    <t>MAYO 2023</t>
  </si>
  <si>
    <t>JUNIO 2023</t>
  </si>
  <si>
    <t>OCTUBRE 2022</t>
  </si>
  <si>
    <t>NOVIEMBRE 2022</t>
  </si>
  <si>
    <t>DICIEMBRE 2022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</si>
  <si>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</si>
  <si>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</si>
  <si>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</si>
  <si>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</si>
  <si>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</si>
  <si>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</si>
  <si>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</si>
  <si>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</si>
  <si>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</si>
  <si>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</si>
  <si>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</si>
  <si>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</si>
  <si>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</si>
  <si>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</si>
  <si>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</si>
  <si>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</si>
  <si>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</si>
  <si>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</si>
  <si>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</si>
  <si>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</si>
  <si>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</si>
  <si>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</si>
  <si>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</si>
  <si>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</si>
  <si>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</si>
  <si>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</si>
  <si>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</si>
  <si>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</si>
  <si>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</si>
  <si>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</si>
  <si>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</si>
  <si>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</si>
  <si>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</si>
  <si>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</si>
  <si>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</si>
  <si>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</si>
  <si>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</si>
  <si>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ENC. CONTABILIDAD</t>
  </si>
  <si>
    <t>REVISADO POR:</t>
  </si>
  <si>
    <t>APROBADO POR:</t>
  </si>
  <si>
    <t>DR. CARLOS REYES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</si>
  <si>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</si>
  <si>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</si>
  <si>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r>
      <t>INGRESOS</t>
    </r>
    <r>
      <rPr>
        <b/>
        <sz val="12"/>
        <rFont val="Calibri"/>
        <family val="2"/>
        <scheme val="minor"/>
      </rPr>
      <t xml:space="preserve"> VS</t>
    </r>
    <r>
      <rPr>
        <b/>
        <sz val="12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</si>
  <si>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2"/>
        <rFont val="Calibri"/>
        <family val="2"/>
        <scheme val="minor"/>
      </rPr>
      <t>FR</t>
    </r>
    <r>
      <rPr>
        <b/>
        <sz val="12"/>
        <color rgb="FFFF0000"/>
        <rFont val="Calibri"/>
        <family val="2"/>
        <scheme val="minor"/>
      </rPr>
      <t xml:space="preserve"> EN RD$</t>
    </r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</si>
  <si>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</si>
  <si>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</si>
  <si>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</si>
  <si>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TOTAL  DEL 2023</t>
  </si>
  <si>
    <t>LIC. YENIFFER CASTILLO</t>
  </si>
  <si>
    <t xml:space="preserve">LIC. ARELIS GARCIA </t>
  </si>
  <si>
    <t>ADMINISTRADORA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</si>
</sst>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_(&quot;RD$&quot;* #,##0.00_);_(&quot;RD$&quot;* \(#,##0.00\);_(&quot;RD$&quot;* &quot;-&quot;??_);_(@_)"/>
    <numFmt numFmtId="167" formatCode="#,##0.00;[Red]#,##0.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1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7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4" fontId="3" fillId="3" borderId="4" xfId="0" applyNumberFormat="1" applyFont="1" applyFill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43" fontId="22" fillId="6" borderId="13" xfId="1" applyFont="1" applyFill="1" applyBorder="1" applyAlignment="1">
      <alignment horizontal="center" wrapText="1"/>
    </xf>
    <xf numFmtId="43" fontId="22" fillId="6" borderId="5" xfId="1" applyFont="1" applyFill="1" applyBorder="1" applyAlignment="1">
      <alignment horizontal="center" wrapText="1"/>
    </xf>
    <xf numFmtId="0" fontId="3" fillId="6" borderId="5" xfId="0" applyFont="1" applyFill="1" applyBorder="1"/>
    <xf numFmtId="0" fontId="3" fillId="6" borderId="5" xfId="0" applyFont="1" applyFill="1" applyBorder="1" applyAlignment="1">
      <alignment horizontal="center"/>
    </xf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164" fontId="3" fillId="0" borderId="5" xfId="0" applyNumberFormat="1" applyFont="1" applyBorder="1"/>
    <xf numFmtId="4" fontId="0" fillId="0" borderId="0" xfId="0" applyNumberFormat="1"/>
    <xf numFmtId="167" fontId="23" fillId="7" borderId="4" xfId="4" applyNumberFormat="1" applyFont="1" applyFill="1" applyBorder="1" applyAlignment="1">
      <alignment vertical="top"/>
    </xf>
    <xf numFmtId="167" fontId="26" fillId="7" borderId="4" xfId="4" applyNumberFormat="1" applyFont="1" applyFill="1" applyBorder="1" applyAlignment="1">
      <alignment vertical="top"/>
    </xf>
    <xf numFmtId="0" fontId="3" fillId="0" borderId="0" xfId="0" applyFont="1"/>
    <xf numFmtId="17" fontId="3" fillId="6" borderId="5" xfId="0" applyNumberFormat="1" applyFont="1" applyFill="1" applyBorder="1"/>
    <xf numFmtId="17" fontId="3" fillId="6" borderId="5" xfId="0" applyNumberFormat="1" applyFont="1" applyFill="1" applyBorder="1" applyAlignment="1">
      <alignment horizontal="center"/>
    </xf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18" xfId="0" applyFont="1" applyBorder="1" applyAlignment="1">
      <alignment vertical="top" wrapText="1" readingOrder="1"/>
    </xf>
    <xf numFmtId="0" fontId="18" fillId="0" borderId="19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20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17" fillId="4" borderId="22" xfId="0" applyFont="1" applyFill="1" applyBorder="1" applyAlignment="1">
      <alignment horizontal="center"/>
    </xf>
    <xf numFmtId="0" fontId="17" fillId="4" borderId="23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0" fontId="9" fillId="2" borderId="4" xfId="0" applyFont="1" applyFill="1" applyBorder="1" applyAlignment="1">
      <alignment vertical="center"/>
    </xf>
    <xf numFmtId="4" fontId="3" fillId="0" borderId="4" xfId="1" applyNumberFormat="1" applyFont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0" fontId="32" fillId="0" borderId="20" xfId="0" applyFont="1" applyBorder="1" applyAlignment="1">
      <alignment horizontal="right" vertical="top" wrapText="1" readingOrder="1"/>
    </xf>
    <xf numFmtId="0" fontId="32" fillId="0" borderId="4" xfId="0" applyFont="1" applyBorder="1" applyAlignment="1">
      <alignment horizontal="right" vertical="top" wrapText="1" readingOrder="1"/>
    </xf>
    <xf numFmtId="43" fontId="0" fillId="0" borderId="4" xfId="1" applyFont="1" applyBorder="1" applyAlignment="1">
      <alignment vertical="center" wrapText="1"/>
    </xf>
    <xf numFmtId="43" fontId="0" fillId="0" borderId="5" xfId="1" applyFont="1" applyBorder="1" applyAlignment="1">
      <alignment vertical="center" wrapText="1"/>
    </xf>
    <xf numFmtId="4" fontId="14" fillId="0" borderId="5" xfId="0" applyNumberFormat="1" applyFont="1" applyBorder="1" applyAlignment="1">
      <alignment horizontal="right"/>
    </xf>
    <xf numFmtId="4" fontId="14" fillId="0" borderId="6" xfId="0" applyNumberFormat="1" applyFont="1" applyBorder="1" applyAlignment="1">
      <alignment horizontal="right"/>
    </xf>
    <xf numFmtId="43" fontId="14" fillId="0" borderId="4" xfId="1" applyFont="1" applyBorder="1" applyAlignment="1">
      <alignment horizontal="right"/>
    </xf>
    <xf numFmtId="43" fontId="14" fillId="0" borderId="5" xfId="1" applyFont="1" applyBorder="1" applyAlignment="1">
      <alignment horizontal="right"/>
    </xf>
    <xf numFmtId="43" fontId="2" fillId="2" borderId="4" xfId="1" applyFont="1" applyFill="1" applyBorder="1"/>
    <xf numFmtId="43" fontId="3" fillId="0" borderId="5" xfId="1" applyFont="1" applyBorder="1"/>
    <xf numFmtId="43" fontId="3" fillId="0" borderId="4" xfId="1" applyFont="1" applyBorder="1"/>
    <xf numFmtId="43" fontId="3" fillId="0" borderId="6" xfId="1" applyFont="1" applyBorder="1"/>
    <xf numFmtId="43" fontId="5" fillId="0" borderId="4" xfId="1" applyFont="1" applyBorder="1" applyAlignment="1">
      <alignment horizontal="right"/>
    </xf>
    <xf numFmtId="43" fontId="0" fillId="0" borderId="6" xfId="1" applyFont="1" applyBorder="1"/>
    <xf numFmtId="43" fontId="0" fillId="0" borderId="4" xfId="1" applyFont="1" applyBorder="1" applyAlignment="1">
      <alignment wrapText="1"/>
    </xf>
    <xf numFmtId="43" fontId="0" fillId="0" borderId="4" xfId="1" applyFont="1" applyBorder="1" applyAlignment="1"/>
    <xf numFmtId="43" fontId="14" fillId="0" borderId="6" xfId="1" applyFont="1" applyBorder="1" applyAlignment="1">
      <alignment horizontal="right"/>
    </xf>
    <xf numFmtId="43" fontId="5" fillId="0" borderId="5" xfId="0" applyNumberFormat="1" applyFont="1" applyBorder="1" applyAlignment="1">
      <alignment horizontal="right"/>
    </xf>
    <xf numFmtId="43" fontId="5" fillId="0" borderId="5" xfId="1" applyFont="1" applyBorder="1" applyAlignment="1">
      <alignment horizontal="right"/>
    </xf>
    <xf numFmtId="43" fontId="5" fillId="0" borderId="6" xfId="0" applyNumberFormat="1" applyFont="1" applyBorder="1" applyAlignment="1">
      <alignment horizontal="right"/>
    </xf>
    <xf numFmtId="0" fontId="20" fillId="0" borderId="0" xfId="0" applyFont="1" applyAlignment="1">
      <alignment horizontal="left"/>
    </xf>
    <xf numFmtId="0" fontId="17" fillId="4" borderId="24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horizontal="center" vertical="top" wrapText="1" readingOrder="1"/>
    </xf>
    <xf numFmtId="0" fontId="19" fillId="0" borderId="0" xfId="0" applyFont="1" applyBorder="1" applyAlignment="1">
      <alignment horizontal="center" vertical="top" wrapText="1" readingOrder="1"/>
    </xf>
    <xf numFmtId="0" fontId="17" fillId="2" borderId="27" xfId="0" applyFont="1" applyFill="1" applyBorder="1" applyAlignment="1">
      <alignment horizontal="left" vertical="center"/>
    </xf>
    <xf numFmtId="0" fontId="17" fillId="2" borderId="28" xfId="0" applyFont="1" applyFill="1" applyBorder="1" applyAlignment="1">
      <alignment horizontal="left" vertical="center"/>
    </xf>
    <xf numFmtId="43" fontId="17" fillId="2" borderId="25" xfId="1" applyFont="1" applyFill="1" applyBorder="1" applyAlignment="1">
      <alignment horizontal="center" vertical="center" wrapText="1"/>
    </xf>
    <xf numFmtId="43" fontId="17" fillId="2" borderId="26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29" xfId="0" applyFont="1" applyBorder="1" applyAlignment="1">
      <alignment horizontal="center" vertical="top" wrapText="1" readingOrder="1"/>
    </xf>
    <xf numFmtId="0" fontId="18" fillId="0" borderId="30" xfId="0" applyFont="1" applyBorder="1" applyAlignment="1">
      <alignment horizontal="center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628650</xdr:colOff>
      <xdr:row>0</xdr:row>
      <xdr:rowOff>47625</xdr:rowOff>
    </xdr:from>
    <xdr:to>
      <xdr:col>16</xdr:col>
      <xdr:colOff>114300</xdr:colOff>
      <xdr:row>5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96650" y="47625"/>
          <a:ext cx="1543050" cy="8667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0\CONTABILIDAD\YENIFFER%20CASTILLO\CONSOLIDADOS%202023\CONSOLIDADO%20FEBR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0\CONTABILIDAD\YENIFFER%20CASTILLO\CONSOLIDADOS%202023\CONSOLIDADO%20MARZO%20%20202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0\CONTABILIDAD\YENIFFER%20CASTILLO\CONSOLIDADOS%202023\CONSOLIDADO%20ABRIL%20%20202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0\CONTABILIDAD\YENIFFER%20CASTILLO\CONSOLIDADOS%202023\CONSOLIDADO%20MAYO%202023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0\CONTABILIDAD\YENIFFER%20CASTILLO\CONSOLIDADOS%202023\CONSOLIDADO%20JUNIO%202023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0\CONTABILIDAD\YENIFFER%20CASTILLO\CONSOLIDADOS%202023\CONSOLIDADO%20JULI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CONS. FUENTES FINAN"/>
      <sheetName val="RELACION DE PAGO VS"/>
      <sheetName val="CUENTA T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>
        <row r="27">
          <cell r="H27">
            <v>245766.5</v>
          </cell>
        </row>
        <row r="51">
          <cell r="J51">
            <v>912354.76</v>
          </cell>
        </row>
        <row r="106">
          <cell r="J106">
            <v>251635</v>
          </cell>
        </row>
        <row r="116">
          <cell r="J116">
            <v>5812.97</v>
          </cell>
        </row>
        <row r="157">
          <cell r="J157">
            <v>128616.09</v>
          </cell>
        </row>
        <row r="179">
          <cell r="J179">
            <v>108383.44</v>
          </cell>
        </row>
        <row r="213">
          <cell r="J213">
            <v>2884633.51</v>
          </cell>
        </row>
        <row r="232">
          <cell r="J232">
            <v>137792.91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CONS. FUENTES FINAN"/>
      <sheetName val="RELACION DE PAGO VS"/>
      <sheetName val="CUENTA T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>
        <row r="27">
          <cell r="J27">
            <v>183000</v>
          </cell>
        </row>
        <row r="51">
          <cell r="J51">
            <v>14338806.280000001</v>
          </cell>
        </row>
        <row r="71">
          <cell r="J71">
            <v>46934.5</v>
          </cell>
        </row>
        <row r="110">
          <cell r="J110">
            <v>316735.59999999998</v>
          </cell>
        </row>
        <row r="116">
          <cell r="J116">
            <v>10921.54</v>
          </cell>
        </row>
        <row r="125">
          <cell r="J125">
            <v>119399.94</v>
          </cell>
        </row>
        <row r="167">
          <cell r="J167">
            <v>109388.88</v>
          </cell>
        </row>
        <row r="213">
          <cell r="J213">
            <v>2163317.7999999998</v>
          </cell>
        </row>
        <row r="232">
          <cell r="J232">
            <v>382729.37</v>
          </cell>
        </row>
        <row r="245">
          <cell r="J245">
            <v>9096597.6500000004</v>
          </cell>
        </row>
        <row r="250">
          <cell r="J250">
            <v>393521.31</v>
          </cell>
        </row>
        <row r="261">
          <cell r="J261">
            <v>32532.6</v>
          </cell>
        </row>
        <row r="286">
          <cell r="J286">
            <v>5289422.0600000005</v>
          </cell>
        </row>
        <row r="308">
          <cell r="J308">
            <v>8249175.4699999988</v>
          </cell>
        </row>
        <row r="337">
          <cell r="J337">
            <v>7000</v>
          </cell>
        </row>
        <row r="383">
          <cell r="J383">
            <v>94999.99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RELACION FR"/>
      <sheetName val="AVISO DE DEBITO"/>
      <sheetName val="HISTORIAL DE REVISION"/>
      <sheetName val="CONS. FUENTES FINAN"/>
      <sheetName val="RELACION DE PAGO VS"/>
      <sheetName val="CUENTA T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218000</v>
          </cell>
        </row>
        <row r="51">
          <cell r="J51">
            <v>957354.76</v>
          </cell>
        </row>
        <row r="88">
          <cell r="J88">
            <v>340647.63</v>
          </cell>
        </row>
        <row r="106">
          <cell r="J106">
            <v>450000</v>
          </cell>
        </row>
        <row r="111">
          <cell r="J111">
            <v>81300</v>
          </cell>
        </row>
        <row r="116">
          <cell r="J116">
            <v>3541.51</v>
          </cell>
        </row>
        <row r="125">
          <cell r="J125">
            <v>39799.980000000003</v>
          </cell>
        </row>
        <row r="157">
          <cell r="J157">
            <v>42174.83</v>
          </cell>
        </row>
        <row r="213">
          <cell r="J213">
            <v>1616603.45</v>
          </cell>
        </row>
        <row r="225">
          <cell r="J225">
            <v>3100</v>
          </cell>
        </row>
        <row r="232">
          <cell r="J232">
            <v>278719.14</v>
          </cell>
        </row>
        <row r="245">
          <cell r="J245">
            <v>10018305.629999999</v>
          </cell>
        </row>
        <row r="261">
          <cell r="J261">
            <v>91281.819999999992</v>
          </cell>
        </row>
        <row r="286">
          <cell r="J286">
            <v>7789701.2300000004</v>
          </cell>
        </row>
        <row r="308">
          <cell r="J308">
            <v>10415708.929999998</v>
          </cell>
        </row>
        <row r="337">
          <cell r="J337">
            <v>6167.78</v>
          </cell>
        </row>
        <row r="357">
          <cell r="J357">
            <v>8400.01</v>
          </cell>
        </row>
        <row r="424">
          <cell r="J424">
            <v>64860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RELACION FR"/>
      <sheetName val="AVISO DE DEBITO"/>
      <sheetName val="HISTORIAL DE REVISION"/>
      <sheetName val="CONS. FUENTES FINAN"/>
      <sheetName val="RELACION DE PAGO VS"/>
      <sheetName val="CUENTA T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225895.38</v>
          </cell>
        </row>
        <row r="51">
          <cell r="J51">
            <v>997471.76</v>
          </cell>
        </row>
        <row r="88">
          <cell r="J88">
            <v>205889.68</v>
          </cell>
        </row>
        <row r="106">
          <cell r="J106">
            <v>154993</v>
          </cell>
        </row>
        <row r="111">
          <cell r="J111">
            <v>45120</v>
          </cell>
        </row>
        <row r="116">
          <cell r="J116">
            <v>3000</v>
          </cell>
        </row>
        <row r="125">
          <cell r="J125">
            <v>39799.980000000003</v>
          </cell>
        </row>
        <row r="167">
          <cell r="J167">
            <v>813072.59</v>
          </cell>
        </row>
        <row r="213">
          <cell r="J213">
            <v>1798385.66</v>
          </cell>
        </row>
        <row r="225">
          <cell r="J225">
            <v>118606.28</v>
          </cell>
        </row>
        <row r="232">
          <cell r="J232">
            <v>219615.7</v>
          </cell>
        </row>
        <row r="250">
          <cell r="J250">
            <v>267541.32</v>
          </cell>
        </row>
        <row r="286">
          <cell r="J286">
            <v>8566218.8000000007</v>
          </cell>
        </row>
        <row r="308">
          <cell r="J308">
            <v>8360025.3700000001</v>
          </cell>
        </row>
        <row r="337">
          <cell r="J337">
            <v>1119788.67</v>
          </cell>
        </row>
        <row r="357">
          <cell r="J357">
            <v>330400</v>
          </cell>
        </row>
        <row r="383">
          <cell r="J383">
            <v>82000</v>
          </cell>
        </row>
        <row r="424">
          <cell r="J424">
            <v>9823.5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137000</v>
          </cell>
        </row>
        <row r="51">
          <cell r="J51">
            <v>1010471.76</v>
          </cell>
        </row>
        <row r="88">
          <cell r="J88">
            <v>416088.96</v>
          </cell>
        </row>
        <row r="106">
          <cell r="J106">
            <v>73160</v>
          </cell>
        </row>
        <row r="111">
          <cell r="J111">
            <v>57800</v>
          </cell>
        </row>
        <row r="116">
          <cell r="J116">
            <v>12692.92</v>
          </cell>
        </row>
        <row r="157">
          <cell r="J157">
            <v>89598.98</v>
          </cell>
        </row>
        <row r="213">
          <cell r="J213">
            <v>1768794.23</v>
          </cell>
        </row>
        <row r="225">
          <cell r="J225">
            <v>2980</v>
          </cell>
        </row>
        <row r="232">
          <cell r="J232">
            <v>749288.21</v>
          </cell>
        </row>
        <row r="245">
          <cell r="J245">
            <v>17419715.57</v>
          </cell>
        </row>
        <row r="250">
          <cell r="J250">
            <v>314013.01</v>
          </cell>
        </row>
        <row r="261">
          <cell r="J261">
            <v>107360.55</v>
          </cell>
        </row>
        <row r="286">
          <cell r="J286">
            <v>14791918.52</v>
          </cell>
        </row>
        <row r="308">
          <cell r="J308">
            <v>8574698.2199999988</v>
          </cell>
        </row>
        <row r="337">
          <cell r="J337">
            <v>413061.95</v>
          </cell>
        </row>
        <row r="357">
          <cell r="J357">
            <v>857938.67</v>
          </cell>
        </row>
        <row r="383">
          <cell r="J383">
            <v>93270.66</v>
          </cell>
        </row>
        <row r="424">
          <cell r="J424">
            <v>58860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127000</v>
          </cell>
        </row>
        <row r="51">
          <cell r="J51">
            <v>1020471.76</v>
          </cell>
        </row>
        <row r="106">
          <cell r="J106">
            <v>133812</v>
          </cell>
        </row>
        <row r="116">
          <cell r="J116">
            <v>3407.53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6"/>
  <sheetViews>
    <sheetView showGridLines="0" tabSelected="1" topLeftCell="A4" zoomScaleNormal="100" workbookViewId="0">
      <selection activeCell="F18" sqref="F18"/>
    </sheetView>
  </sheetViews>
  <sheetFormatPr baseColWidth="10" defaultColWidth="11.42578125" defaultRowHeight="15" x14ac:dyDescent="0.25"/>
  <cols>
    <col min="1" max="1" width="38.85546875" customWidth="1"/>
    <col min="2" max="2" width="20.140625" customWidth="1"/>
    <col min="3" max="3" width="15" customWidth="1"/>
    <col min="4" max="4" width="16.42578125" customWidth="1"/>
    <col min="5" max="5" width="15.7109375" customWidth="1"/>
    <col min="6" max="6" width="17" customWidth="1"/>
    <col min="7" max="7" width="15.28515625" bestFit="1" customWidth="1"/>
    <col min="8" max="8" width="16.140625" customWidth="1"/>
    <col min="9" max="9" width="15.140625" customWidth="1"/>
    <col min="10" max="10" width="15.7109375" customWidth="1"/>
    <col min="11" max="16" width="0.7109375" hidden="1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45" t="s">
        <v>153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</row>
    <row r="4" spans="1:17" ht="21" customHeight="1" x14ac:dyDescent="0.25">
      <c r="A4" s="147" t="s">
        <v>154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</row>
    <row r="5" spans="1:17" ht="11.25" customHeight="1" x14ac:dyDescent="0.25">
      <c r="A5" s="153"/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</row>
    <row r="6" spans="1:17" ht="24.75" customHeight="1" x14ac:dyDescent="0.25">
      <c r="A6" s="155" t="s">
        <v>155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7" ht="24.75" customHeight="1" x14ac:dyDescent="0.25">
      <c r="A7" s="120"/>
      <c r="B7" s="120"/>
      <c r="C7" s="120"/>
      <c r="D7" s="120" t="s">
        <v>83</v>
      </c>
      <c r="E7" s="120" t="s">
        <v>100</v>
      </c>
      <c r="F7" s="120" t="s">
        <v>85</v>
      </c>
      <c r="G7" s="120" t="s">
        <v>86</v>
      </c>
      <c r="H7" s="120" t="s">
        <v>103</v>
      </c>
      <c r="I7" s="120" t="s">
        <v>88</v>
      </c>
      <c r="J7" s="120" t="s">
        <v>89</v>
      </c>
      <c r="K7" s="120"/>
      <c r="L7" s="120"/>
      <c r="M7" s="120"/>
      <c r="N7" s="120"/>
      <c r="O7" s="120"/>
      <c r="P7" s="120"/>
    </row>
    <row r="8" spans="1:17" ht="15.75" customHeight="1" x14ac:dyDescent="0.25">
      <c r="A8" s="104" t="s">
        <v>150</v>
      </c>
      <c r="B8" s="121" t="s">
        <v>151</v>
      </c>
      <c r="C8" s="108"/>
      <c r="D8" s="109">
        <v>22829103.380000003</v>
      </c>
      <c r="E8" s="110">
        <v>47851998.220000006</v>
      </c>
      <c r="F8" s="109">
        <v>28800135.629999999</v>
      </c>
      <c r="G8" s="109">
        <v>28575206.349999998</v>
      </c>
      <c r="H8" s="109">
        <v>31994637.470000003</v>
      </c>
      <c r="I8" s="109">
        <v>37332499.870000005</v>
      </c>
      <c r="J8" s="109">
        <v>34894168.099999994</v>
      </c>
      <c r="K8" s="103"/>
      <c r="L8" s="103"/>
      <c r="M8" s="103"/>
      <c r="N8" s="103"/>
      <c r="O8" s="103"/>
      <c r="P8" s="11">
        <f>+D8+E8+F8+G8+H8+I8+J8+K8+L8+M8+N8+O8</f>
        <v>232277749.02000001</v>
      </c>
    </row>
    <row r="9" spans="1:17" ht="15.75" customHeight="1" x14ac:dyDescent="0.25">
      <c r="A9" s="103"/>
      <c r="B9" s="122" t="s">
        <v>152</v>
      </c>
      <c r="C9" s="103"/>
      <c r="D9" s="103"/>
      <c r="E9" s="103"/>
      <c r="F9" s="111"/>
      <c r="G9" s="109">
        <v>9495462.8300000001</v>
      </c>
      <c r="H9" s="109">
        <v>9496437.8499999996</v>
      </c>
      <c r="I9" s="109">
        <v>18993402.739999998</v>
      </c>
      <c r="J9" s="109">
        <v>9497288.0299999993</v>
      </c>
      <c r="K9" s="103"/>
      <c r="L9" s="103"/>
      <c r="M9" s="103"/>
      <c r="N9" s="103"/>
      <c r="O9" s="103"/>
      <c r="P9" s="11">
        <f>+D9+E9+F9+G9+H9+I9+J9+K9+L9+M9+N9+O9</f>
        <v>47482591.450000003</v>
      </c>
      <c r="Q9" s="102"/>
    </row>
    <row r="10" spans="1:17" ht="15.75" customHeight="1" thickBot="1" x14ac:dyDescent="0.3">
      <c r="A10" s="117"/>
      <c r="B10" s="107" t="s">
        <v>95</v>
      </c>
      <c r="C10" s="107"/>
      <c r="D10" s="112">
        <f>SUM(D8:D9)</f>
        <v>22829103.380000003</v>
      </c>
      <c r="E10" s="112">
        <f t="shared" ref="E10:I10" si="0">SUM(E8:E9)</f>
        <v>47851998.220000006</v>
      </c>
      <c r="F10" s="113">
        <f t="shared" si="0"/>
        <v>28800135.629999999</v>
      </c>
      <c r="G10" s="113">
        <f t="shared" si="0"/>
        <v>38070669.18</v>
      </c>
      <c r="H10" s="113">
        <f t="shared" si="0"/>
        <v>41491075.32</v>
      </c>
      <c r="I10" s="113">
        <f t="shared" si="0"/>
        <v>56325902.609999999</v>
      </c>
      <c r="J10" s="113">
        <f>SUM(J8:J9)</f>
        <v>44391456.129999995</v>
      </c>
      <c r="K10" s="105"/>
      <c r="L10" s="105"/>
      <c r="M10" s="105"/>
      <c r="N10" s="105"/>
      <c r="O10" s="106"/>
      <c r="P10" s="11">
        <f>+D10+E10+F10+G10+H10+I10+J10+K10+L10+M10+N10+O10</f>
        <v>279760340.46999997</v>
      </c>
      <c r="Q10" s="102"/>
    </row>
    <row r="11" spans="1:17" ht="25.5" customHeight="1" thickBot="1" x14ac:dyDescent="0.3">
      <c r="A11" s="149" t="s">
        <v>63</v>
      </c>
      <c r="B11" s="151" t="s">
        <v>76</v>
      </c>
      <c r="C11" s="151" t="s">
        <v>75</v>
      </c>
      <c r="D11" s="142" t="s">
        <v>74</v>
      </c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4"/>
    </row>
    <row r="12" spans="1:17" ht="15.75" thickBot="1" x14ac:dyDescent="0.3">
      <c r="A12" s="150"/>
      <c r="B12" s="152"/>
      <c r="C12" s="152"/>
      <c r="D12" s="115" t="s">
        <v>83</v>
      </c>
      <c r="E12" s="114" t="s">
        <v>84</v>
      </c>
      <c r="F12" s="114" t="s">
        <v>85</v>
      </c>
      <c r="G12" s="114" t="s">
        <v>86</v>
      </c>
      <c r="H12" s="115" t="s">
        <v>87</v>
      </c>
      <c r="I12" s="114" t="s">
        <v>88</v>
      </c>
      <c r="J12" s="115" t="s">
        <v>89</v>
      </c>
      <c r="K12" s="114" t="s">
        <v>90</v>
      </c>
      <c r="L12" s="114" t="s">
        <v>91</v>
      </c>
      <c r="M12" s="114" t="s">
        <v>92</v>
      </c>
      <c r="N12" s="114" t="s">
        <v>93</v>
      </c>
      <c r="O12" s="115" t="s">
        <v>94</v>
      </c>
      <c r="P12" s="116" t="s">
        <v>73</v>
      </c>
    </row>
    <row r="13" spans="1:17" x14ac:dyDescent="0.25">
      <c r="A13" s="93" t="s">
        <v>0</v>
      </c>
      <c r="B13" s="94"/>
      <c r="C13" s="94"/>
      <c r="D13" s="130">
        <f>D14+D20+D30+D56</f>
        <v>24852164.349999998</v>
      </c>
      <c r="E13" s="130">
        <f t="shared" ref="E13:H13" si="1">E14+E20+E30+E56</f>
        <v>36688937.609999999</v>
      </c>
      <c r="F13" s="130">
        <f t="shared" si="1"/>
        <v>40986885.960000001</v>
      </c>
      <c r="G13" s="130">
        <f t="shared" si="1"/>
        <v>32547017.049999993</v>
      </c>
      <c r="H13" s="130">
        <f t="shared" si="1"/>
        <v>32799803.68</v>
      </c>
      <c r="I13" s="130">
        <f>I14+I20+I30+I56</f>
        <v>47124912.106462002</v>
      </c>
      <c r="J13" s="130">
        <f>J14+J20+J30+J56</f>
        <v>13871073.190000001</v>
      </c>
      <c r="K13" s="95"/>
      <c r="L13" s="95"/>
      <c r="M13" s="95"/>
      <c r="N13" s="95"/>
      <c r="O13" s="95"/>
      <c r="P13" s="130">
        <f t="shared" ref="P13:P18" si="2">+D13+E13+F13+G13+H13+I13+J13+K13+L13+M13+N13+O13</f>
        <v>228870793.94646198</v>
      </c>
    </row>
    <row r="14" spans="1:17" x14ac:dyDescent="0.25">
      <c r="A14" s="9" t="s">
        <v>1</v>
      </c>
      <c r="B14" s="98">
        <f>SUM(B15:B19)</f>
        <v>1157708982.6600001</v>
      </c>
      <c r="C14" s="98"/>
      <c r="D14" s="97">
        <f t="shared" ref="D14:J14" si="3">SUM(D15:D19)</f>
        <v>1191938.98</v>
      </c>
      <c r="E14" s="97">
        <f t="shared" si="3"/>
        <v>1158121.26</v>
      </c>
      <c r="F14" s="97">
        <f t="shared" si="3"/>
        <v>14568740.780000001</v>
      </c>
      <c r="G14" s="97">
        <f t="shared" si="3"/>
        <v>1175354.76</v>
      </c>
      <c r="H14" s="97">
        <f t="shared" si="3"/>
        <v>1223367.1400000001</v>
      </c>
      <c r="I14" s="97">
        <f t="shared" si="3"/>
        <v>1147471.76</v>
      </c>
      <c r="J14" s="97">
        <f t="shared" si="3"/>
        <v>1147471.76</v>
      </c>
      <c r="K14" s="11"/>
      <c r="L14" s="11"/>
      <c r="M14" s="11"/>
      <c r="N14" s="10"/>
      <c r="O14" s="12"/>
      <c r="P14" s="131">
        <f t="shared" si="2"/>
        <v>21612466.440000009</v>
      </c>
    </row>
    <row r="15" spans="1:17" x14ac:dyDescent="0.25">
      <c r="A15" s="13" t="s">
        <v>2</v>
      </c>
      <c r="B15" s="14">
        <v>1101752364.22</v>
      </c>
      <c r="C15" s="14"/>
      <c r="D15" s="68">
        <v>280000</v>
      </c>
      <c r="E15" s="125">
        <f>'[1]CONS. FUENTES FINAN'!$H$27</f>
        <v>245766.5</v>
      </c>
      <c r="F15" s="128">
        <f>'[2]CONS. FUENTES FINAN'!$J$27</f>
        <v>183000</v>
      </c>
      <c r="G15" s="125">
        <f>'[3]CONS. FUENTES FINAN'!$J$27</f>
        <v>218000</v>
      </c>
      <c r="H15" s="128">
        <f>'[4]CONS. FUENTES FINAN'!$J$27</f>
        <v>225895.38</v>
      </c>
      <c r="I15" s="139">
        <f>'[5]CONS. FUENTES FINAN'!$J$27</f>
        <v>137000</v>
      </c>
      <c r="J15" s="18">
        <f>'[6]CONS. FUENTES FINAN'!$J$27</f>
        <v>127000</v>
      </c>
      <c r="K15" s="18"/>
      <c r="L15" s="18"/>
      <c r="M15" s="19"/>
      <c r="N15" s="16"/>
      <c r="O15" s="16"/>
      <c r="P15" s="131">
        <f t="shared" si="2"/>
        <v>1416661.88</v>
      </c>
    </row>
    <row r="16" spans="1:17" x14ac:dyDescent="0.25">
      <c r="A16" s="13" t="s">
        <v>3</v>
      </c>
      <c r="B16" s="14">
        <v>55956618.439999998</v>
      </c>
      <c r="C16" s="14"/>
      <c r="D16" s="68">
        <v>911938.98</v>
      </c>
      <c r="E16" s="16">
        <f>'[1]CONS. FUENTES FINAN'!$J$51</f>
        <v>912354.76</v>
      </c>
      <c r="F16" s="127">
        <f>'[2]CONS. FUENTES FINAN'!$J$51</f>
        <v>14338806.280000001</v>
      </c>
      <c r="G16" s="16">
        <f>'[3]CONS. FUENTES FINAN'!$J$51</f>
        <v>957354.76</v>
      </c>
      <c r="H16" s="127">
        <f>'[4]CONS. FUENTES FINAN'!$J$51</f>
        <v>997471.76</v>
      </c>
      <c r="I16" s="133">
        <f>'[5]CONS. FUENTES FINAN'!$J$51</f>
        <v>1010471.76</v>
      </c>
      <c r="J16" s="18">
        <f>'[6]CONS. FUENTES FINAN'!$J$51</f>
        <v>1020471.76</v>
      </c>
      <c r="K16" s="18"/>
      <c r="L16" s="18"/>
      <c r="M16" s="19"/>
      <c r="N16" s="16"/>
      <c r="O16" s="16"/>
      <c r="P16" s="131">
        <f t="shared" si="2"/>
        <v>20148870.060000006</v>
      </c>
    </row>
    <row r="17" spans="1:17" x14ac:dyDescent="0.25">
      <c r="A17" s="13" t="s">
        <v>4</v>
      </c>
      <c r="B17" s="14"/>
      <c r="C17" s="14"/>
      <c r="D17" s="20"/>
      <c r="E17" s="20"/>
      <c r="F17" s="123"/>
      <c r="G17" s="20"/>
      <c r="H17" s="123"/>
      <c r="I17" s="123"/>
      <c r="J17" s="18"/>
      <c r="K17" s="18"/>
      <c r="L17" s="18"/>
      <c r="M17" s="19"/>
      <c r="N17" s="18"/>
      <c r="O17" s="18"/>
      <c r="P17" s="131">
        <f t="shared" si="2"/>
        <v>0</v>
      </c>
      <c r="Q17" s="1"/>
    </row>
    <row r="18" spans="1:17" x14ac:dyDescent="0.25">
      <c r="A18" s="13" t="s">
        <v>5</v>
      </c>
      <c r="B18" s="14"/>
      <c r="C18" s="14"/>
      <c r="D18" s="20"/>
      <c r="E18" s="20"/>
      <c r="F18" s="123">
        <f>'[2]CONS. FUENTES FINAN'!$J$71</f>
        <v>46934.5</v>
      </c>
      <c r="G18" s="20"/>
      <c r="H18" s="123"/>
      <c r="I18" s="20"/>
      <c r="J18" s="18"/>
      <c r="K18" s="18"/>
      <c r="L18" s="18"/>
      <c r="M18" s="19"/>
      <c r="N18" s="18"/>
      <c r="O18" s="18"/>
      <c r="P18" s="131">
        <f t="shared" si="2"/>
        <v>46934.5</v>
      </c>
    </row>
    <row r="19" spans="1:17" ht="25.5" x14ac:dyDescent="0.25">
      <c r="A19" s="13" t="s">
        <v>6</v>
      </c>
      <c r="B19" s="14"/>
      <c r="C19" s="14"/>
      <c r="D19" s="15"/>
      <c r="E19" s="126"/>
      <c r="F19" s="126"/>
      <c r="G19" s="17"/>
      <c r="H19" s="137"/>
      <c r="I19" s="18"/>
      <c r="J19" s="18"/>
      <c r="K19" s="18"/>
      <c r="L19" s="18"/>
      <c r="M19" s="19"/>
      <c r="N19" s="16"/>
      <c r="O19" s="16"/>
      <c r="P19" s="131">
        <f t="shared" ref="P19:P78" si="4">+D19+E19+F19+G19+H19+I19+J19+K19+L19+M19+N19+O19</f>
        <v>0</v>
      </c>
    </row>
    <row r="20" spans="1:17" x14ac:dyDescent="0.25">
      <c r="A20" s="9" t="s">
        <v>7</v>
      </c>
      <c r="B20" s="98">
        <f>SUM(B21:B29)</f>
        <v>10523592.162</v>
      </c>
      <c r="C20" s="98"/>
      <c r="D20" s="97">
        <f t="shared" ref="D20:H20" si="5">SUM(D21:D29)</f>
        <v>532275.47</v>
      </c>
      <c r="E20" s="97">
        <f t="shared" si="5"/>
        <v>494447.5</v>
      </c>
      <c r="F20" s="97">
        <f t="shared" si="5"/>
        <v>708848.92999999993</v>
      </c>
      <c r="G20" s="97">
        <f>SUM(G21:G28)</f>
        <v>1024714.2999999999</v>
      </c>
      <c r="H20" s="97">
        <f t="shared" si="5"/>
        <v>1355097.93</v>
      </c>
      <c r="I20" s="97">
        <f>SUM(I21:I29)</f>
        <v>825540.75646199996</v>
      </c>
      <c r="J20" s="97">
        <f>SUM(J21:J29)</f>
        <v>375144.19999999995</v>
      </c>
      <c r="K20" s="22"/>
      <c r="L20" s="22"/>
      <c r="M20" s="23"/>
      <c r="N20" s="24"/>
      <c r="O20" s="16"/>
      <c r="P20" s="131">
        <f>+D20+E20+F20+G20+H20+I20+J20+K20+L20+M20+N20+O20</f>
        <v>5316069.0864620004</v>
      </c>
    </row>
    <row r="21" spans="1:17" x14ac:dyDescent="0.25">
      <c r="A21" s="13" t="s">
        <v>8</v>
      </c>
      <c r="B21" s="14">
        <v>3961103.72</v>
      </c>
      <c r="C21" s="14"/>
      <c r="D21" s="68">
        <v>281525.24</v>
      </c>
      <c r="E21" s="125"/>
      <c r="F21" s="125"/>
      <c r="G21" s="128">
        <f>'[3]CONS. FUENTES FINAN'!$J$88</f>
        <v>340647.63</v>
      </c>
      <c r="H21" s="128">
        <f>'[4]CONS. FUENTES FINAN'!$J$88</f>
        <v>205889.68</v>
      </c>
      <c r="I21" s="138">
        <f>'[5]CONS. FUENTES FINAN'!$J$88</f>
        <v>416088.96</v>
      </c>
      <c r="J21" s="18"/>
      <c r="K21" s="18"/>
      <c r="L21" s="18"/>
      <c r="M21" s="19"/>
      <c r="N21" s="16"/>
      <c r="O21" s="16"/>
      <c r="P21" s="131">
        <f>+D21+E21+F21+G21+H21+I21+J21+K21+L21+M21+N21+O21</f>
        <v>1244151.51</v>
      </c>
    </row>
    <row r="22" spans="1:17" ht="25.5" customHeight="1" x14ac:dyDescent="0.25">
      <c r="A22" s="13" t="s">
        <v>9</v>
      </c>
      <c r="B22" s="14">
        <v>1385224.8</v>
      </c>
      <c r="C22" s="14"/>
      <c r="D22" s="123"/>
      <c r="E22" s="127">
        <f>'[1]CONS. FUENTES FINAN'!$J$106</f>
        <v>251635</v>
      </c>
      <c r="F22" s="127">
        <f>'[2]CONS. FUENTES FINAN'!$J$110</f>
        <v>316735.59999999998</v>
      </c>
      <c r="G22" s="127">
        <f>'[3]CONS. FUENTES FINAN'!$J$106</f>
        <v>450000</v>
      </c>
      <c r="H22" s="127">
        <f>'[4]CONS. FUENTES FINAN'!$J$106</f>
        <v>154993</v>
      </c>
      <c r="I22" s="18">
        <f>'[5]CONS. FUENTES FINAN'!$J$106</f>
        <v>73160</v>
      </c>
      <c r="J22" s="18">
        <f>'[6]CONS. FUENTES FINAN'!$J$106</f>
        <v>133812</v>
      </c>
      <c r="K22" s="18"/>
      <c r="L22" s="18"/>
      <c r="M22" s="19"/>
      <c r="N22" s="16"/>
      <c r="O22" s="16"/>
      <c r="P22" s="131">
        <f t="shared" si="4"/>
        <v>1380335.6</v>
      </c>
    </row>
    <row r="23" spans="1:17" x14ac:dyDescent="0.25">
      <c r="A23" s="13" t="s">
        <v>10</v>
      </c>
      <c r="B23" s="14">
        <v>796800</v>
      </c>
      <c r="C23" s="14"/>
      <c r="D23" s="68"/>
      <c r="E23" s="127"/>
      <c r="F23" s="127"/>
      <c r="G23" s="127">
        <f>'[3]CONS. FUENTES FINAN'!$J$111</f>
        <v>81300</v>
      </c>
      <c r="H23" s="127">
        <f>'[4]CONS. FUENTES FINAN'!$J$111</f>
        <v>45120</v>
      </c>
      <c r="I23" s="18">
        <f>'[5]CONS. FUENTES FINAN'!$J$111</f>
        <v>57800</v>
      </c>
      <c r="J23" s="18"/>
      <c r="K23" s="18"/>
      <c r="L23" s="18"/>
      <c r="M23" s="19"/>
      <c r="N23" s="16"/>
      <c r="O23" s="16"/>
      <c r="P23" s="131">
        <f t="shared" si="4"/>
        <v>184220</v>
      </c>
    </row>
    <row r="24" spans="1:17" x14ac:dyDescent="0.25">
      <c r="A24" s="13" t="s">
        <v>11</v>
      </c>
      <c r="B24" s="14">
        <v>72800</v>
      </c>
      <c r="C24" s="14"/>
      <c r="D24" s="123">
        <v>12853.27</v>
      </c>
      <c r="E24" s="127">
        <f>'[1]CONS. FUENTES FINAN'!$J$116</f>
        <v>5812.97</v>
      </c>
      <c r="F24" s="127">
        <f>'[2]CONS. FUENTES FINAN'!$J$116</f>
        <v>10921.54</v>
      </c>
      <c r="G24" s="127">
        <f>'[3]CONS. FUENTES FINAN'!$J$116</f>
        <v>3541.51</v>
      </c>
      <c r="H24" s="127">
        <f>'[4]CONS. FUENTES FINAN'!$J$116</f>
        <v>3000</v>
      </c>
      <c r="I24" s="18">
        <f>'[5]CONS. FUENTES FINAN'!$J$116</f>
        <v>12692.92</v>
      </c>
      <c r="J24" s="18">
        <f>'[6]CONS. FUENTES FINAN'!$J$116</f>
        <v>3407.53</v>
      </c>
      <c r="K24" s="18"/>
      <c r="L24" s="18"/>
      <c r="M24" s="19"/>
      <c r="N24" s="16"/>
      <c r="O24" s="16"/>
      <c r="P24" s="131">
        <f t="shared" si="4"/>
        <v>52229.74</v>
      </c>
    </row>
    <row r="25" spans="1:17" x14ac:dyDescent="0.25">
      <c r="A25" s="13" t="s">
        <v>12</v>
      </c>
      <c r="B25" s="14">
        <v>80000</v>
      </c>
      <c r="C25" s="14"/>
      <c r="D25" s="123"/>
      <c r="E25" s="127"/>
      <c r="F25" s="127">
        <f>'[2]CONS. FUENTES FINAN'!$J$125</f>
        <v>119399.94</v>
      </c>
      <c r="G25" s="127">
        <f>'[3]CONS. FUENTES FINAN'!$J$125</f>
        <v>39799.980000000003</v>
      </c>
      <c r="H25" s="127">
        <f>'[4]CONS. FUENTES FINAN'!$J$125</f>
        <v>39799.980000000003</v>
      </c>
      <c r="I25" s="18"/>
      <c r="J25" s="18">
        <v>79599.960000000006</v>
      </c>
      <c r="K25" s="18"/>
      <c r="L25" s="18"/>
      <c r="M25" s="19"/>
      <c r="N25" s="16"/>
      <c r="O25" s="16"/>
      <c r="P25" s="131">
        <f t="shared" si="4"/>
        <v>278599.86000000004</v>
      </c>
    </row>
    <row r="26" spans="1:17" x14ac:dyDescent="0.25">
      <c r="A26" s="13" t="s">
        <v>13</v>
      </c>
      <c r="B26" s="14"/>
      <c r="C26" s="14"/>
      <c r="D26" s="123"/>
      <c r="E26" s="123"/>
      <c r="F26" s="133"/>
      <c r="G26" s="133"/>
      <c r="H26" s="127"/>
      <c r="I26" s="18"/>
      <c r="J26" s="18"/>
      <c r="K26" s="18"/>
      <c r="L26" s="18"/>
      <c r="M26" s="19"/>
      <c r="N26" s="16"/>
      <c r="O26" s="16"/>
      <c r="P26" s="131">
        <f t="shared" si="4"/>
        <v>0</v>
      </c>
    </row>
    <row r="27" spans="1:17" ht="23.25" customHeight="1" x14ac:dyDescent="0.25">
      <c r="A27" s="13" t="s">
        <v>14</v>
      </c>
      <c r="B27" s="14">
        <v>2286090.17</v>
      </c>
      <c r="C27" s="14"/>
      <c r="D27" s="123">
        <v>147470</v>
      </c>
      <c r="E27" s="127">
        <f>'[1]CONS. FUENTES FINAN'!$J$157</f>
        <v>128616.09</v>
      </c>
      <c r="F27" s="127">
        <f>'[2]CONS. FUENTES FINAN'!$J$167</f>
        <v>109388.88</v>
      </c>
      <c r="G27" s="127">
        <f>'[3]CONS. FUENTES FINAN'!$J$157</f>
        <v>42174.83</v>
      </c>
      <c r="H27" s="127">
        <f>'[4]CONS. FUENTES FINAN'!$J$167</f>
        <v>813072.59</v>
      </c>
      <c r="I27" s="18">
        <f>'[5]CONS. FUENTES FINAN'!$J$157</f>
        <v>89598.98</v>
      </c>
      <c r="J27" s="18"/>
      <c r="K27" s="18"/>
      <c r="L27" s="18"/>
      <c r="M27" s="19"/>
      <c r="N27" s="16"/>
      <c r="O27" s="16"/>
      <c r="P27" s="131">
        <f t="shared" si="4"/>
        <v>1330321.3699999999</v>
      </c>
    </row>
    <row r="28" spans="1:17" ht="21.75" customHeight="1" x14ac:dyDescent="0.25">
      <c r="A28" s="13" t="s">
        <v>15</v>
      </c>
      <c r="B28" s="14">
        <v>1941573.4720000001</v>
      </c>
      <c r="C28" s="14"/>
      <c r="D28" s="123">
        <v>90426.96</v>
      </c>
      <c r="E28" s="127">
        <f>'[1]CONS. FUENTES FINAN'!$J$179</f>
        <v>108383.44</v>
      </c>
      <c r="F28" s="127">
        <v>152402.97</v>
      </c>
      <c r="G28" s="127">
        <v>67250.349999999991</v>
      </c>
      <c r="H28" s="127">
        <v>93222.68</v>
      </c>
      <c r="I28" s="18">
        <v>176199.896462</v>
      </c>
      <c r="J28" s="18">
        <v>158324.71</v>
      </c>
      <c r="K28" s="18"/>
      <c r="L28" s="18"/>
      <c r="M28" s="19"/>
      <c r="N28" s="16"/>
      <c r="O28" s="16"/>
      <c r="P28" s="131">
        <f>+D28+E28+F28+G28+H28+I28+J28+K28+L28+M28+N28+O28</f>
        <v>846211.00646199996</v>
      </c>
    </row>
    <row r="29" spans="1:17" ht="15.75" customHeight="1" x14ac:dyDescent="0.25">
      <c r="A29" s="13" t="s">
        <v>16</v>
      </c>
      <c r="B29" s="14"/>
      <c r="C29" s="14"/>
      <c r="D29" s="20"/>
      <c r="E29" s="20"/>
      <c r="F29" s="134"/>
      <c r="H29" s="137"/>
      <c r="I29" s="140"/>
      <c r="J29" s="18"/>
      <c r="K29" s="18"/>
      <c r="L29" s="18"/>
      <c r="M29" s="19"/>
      <c r="N29" s="16"/>
      <c r="O29" s="16"/>
      <c r="P29" s="131">
        <f>+D29+E29+F29+G29+H29+I29+J29+K29+L29+M29+N29+O29</f>
        <v>0</v>
      </c>
    </row>
    <row r="30" spans="1:17" x14ac:dyDescent="0.25">
      <c r="A30" s="9" t="s">
        <v>17</v>
      </c>
      <c r="B30" s="98">
        <f>SUM(B31:B39)</f>
        <v>617321178.13800001</v>
      </c>
      <c r="C30" s="98"/>
      <c r="D30" s="97">
        <f t="shared" ref="D30:J30" si="6">SUM(D31:D39)</f>
        <v>23127949.899999999</v>
      </c>
      <c r="E30" s="97">
        <f t="shared" si="6"/>
        <v>34739709.57</v>
      </c>
      <c r="F30" s="97">
        <f t="shared" si="6"/>
        <v>25607296.259999998</v>
      </c>
      <c r="G30" s="97">
        <f t="shared" si="6"/>
        <v>30267520.199999996</v>
      </c>
      <c r="H30" s="97">
        <f t="shared" si="6"/>
        <v>28679326.440000001</v>
      </c>
      <c r="I30" s="97">
        <f t="shared" si="6"/>
        <v>43728768.310000002</v>
      </c>
      <c r="J30" s="97">
        <f t="shared" si="6"/>
        <v>11955942.280000001</v>
      </c>
      <c r="K30" s="22"/>
      <c r="L30" s="22"/>
      <c r="M30" s="23"/>
      <c r="N30" s="24"/>
      <c r="O30" s="16"/>
      <c r="P30" s="131">
        <f t="shared" si="4"/>
        <v>198106512.95999998</v>
      </c>
    </row>
    <row r="31" spans="1:17" ht="25.5" x14ac:dyDescent="0.25">
      <c r="A31" s="13" t="s">
        <v>18</v>
      </c>
      <c r="B31" s="14">
        <v>37544097.359999999</v>
      </c>
      <c r="C31" s="14"/>
      <c r="D31" s="124"/>
      <c r="E31" s="124">
        <f>'[1]CONS. FUENTES FINAN'!$J$213</f>
        <v>2884633.51</v>
      </c>
      <c r="F31" s="124">
        <f>'[2]CONS. FUENTES FINAN'!$J$213</f>
        <v>2163317.7999999998</v>
      </c>
      <c r="G31" s="128">
        <f>'[3]CONS. FUENTES FINAN'!$J$213</f>
        <v>1616603.45</v>
      </c>
      <c r="H31" s="128">
        <f>'[4]CONS. FUENTES FINAN'!$J$213</f>
        <v>1798385.66</v>
      </c>
      <c r="I31" s="139">
        <f>'[5]CONS. FUENTES FINAN'!$J$213</f>
        <v>1768794.23</v>
      </c>
      <c r="J31" s="18">
        <v>2862742.06</v>
      </c>
      <c r="K31" s="18"/>
      <c r="L31" s="18"/>
      <c r="M31" s="19"/>
      <c r="N31" s="16"/>
      <c r="O31" s="16"/>
      <c r="P31" s="131">
        <f t="shared" si="4"/>
        <v>13094476.710000001</v>
      </c>
    </row>
    <row r="32" spans="1:17" x14ac:dyDescent="0.25">
      <c r="A32" s="13" t="s">
        <v>19</v>
      </c>
      <c r="B32" s="14">
        <v>195904.28</v>
      </c>
      <c r="C32" s="14"/>
      <c r="D32" s="123"/>
      <c r="E32" s="123"/>
      <c r="F32" s="123"/>
      <c r="G32" s="127">
        <f>'[3]CONS. FUENTES FINAN'!$J$225</f>
        <v>3100</v>
      </c>
      <c r="H32" s="127">
        <f>'[4]CONS. FUENTES FINAN'!$J$225</f>
        <v>118606.28</v>
      </c>
      <c r="I32" s="133">
        <f>'[5]CONS. FUENTES FINAN'!$J$225</f>
        <v>2980</v>
      </c>
      <c r="J32" s="18"/>
      <c r="K32" s="18"/>
      <c r="L32" s="18"/>
      <c r="M32" s="19"/>
      <c r="N32" s="16"/>
      <c r="O32" s="16"/>
      <c r="P32" s="131">
        <f t="shared" si="4"/>
        <v>124686.28</v>
      </c>
    </row>
    <row r="33" spans="1:18" ht="25.5" x14ac:dyDescent="0.25">
      <c r="A33" s="13" t="s">
        <v>20</v>
      </c>
      <c r="B33" s="14">
        <v>5736570.6399999997</v>
      </c>
      <c r="C33" s="14"/>
      <c r="D33" s="123"/>
      <c r="E33" s="123">
        <f>'[1]CONS. FUENTES FINAN'!$J$232</f>
        <v>137792.91</v>
      </c>
      <c r="F33" s="123">
        <f>'[2]CONS. FUENTES FINAN'!$J$232</f>
        <v>382729.37</v>
      </c>
      <c r="G33" s="127">
        <f>'[3]CONS. FUENTES FINAN'!$J$232</f>
        <v>278719.14</v>
      </c>
      <c r="H33" s="127">
        <f>'[4]CONS. FUENTES FINAN'!$J$232</f>
        <v>219615.7</v>
      </c>
      <c r="I33" s="133">
        <f>'[5]CONS. FUENTES FINAN'!$J$232</f>
        <v>749288.21</v>
      </c>
      <c r="J33" s="18">
        <v>197786.72</v>
      </c>
      <c r="K33" s="18"/>
      <c r="L33" s="18"/>
      <c r="M33" s="19"/>
      <c r="N33" s="16"/>
      <c r="O33" s="16"/>
      <c r="P33" s="131">
        <f>+D33+E33+F33+G33+H33+I33+J33+K33+L33+M33+N33+O33</f>
        <v>1965932.05</v>
      </c>
    </row>
    <row r="34" spans="1:18" x14ac:dyDescent="0.25">
      <c r="A34" s="13" t="s">
        <v>21</v>
      </c>
      <c r="B34" s="14">
        <v>288979087.69999999</v>
      </c>
      <c r="C34" s="14"/>
      <c r="D34" s="123">
        <v>13187421.34</v>
      </c>
      <c r="E34" s="127">
        <v>13014313.789999999</v>
      </c>
      <c r="F34" s="127">
        <f>'[2]CONS. FUENTES FINAN'!$J$245</f>
        <v>9096597.6500000004</v>
      </c>
      <c r="G34" s="127">
        <f>'[3]CONS. FUENTES FINAN'!$J$245</f>
        <v>10018305.629999999</v>
      </c>
      <c r="H34" s="127">
        <v>9348933.3099999987</v>
      </c>
      <c r="I34" s="133">
        <f>'[5]CONS. FUENTES FINAN'!$J$245</f>
        <v>17419715.57</v>
      </c>
      <c r="J34" s="18">
        <v>3230575.68</v>
      </c>
      <c r="K34" s="18"/>
      <c r="L34" s="18"/>
      <c r="M34" s="19"/>
      <c r="N34" s="16"/>
      <c r="O34" s="16"/>
      <c r="P34" s="131">
        <f t="shared" si="4"/>
        <v>75315862.969999999</v>
      </c>
    </row>
    <row r="35" spans="1:18" ht="25.5" x14ac:dyDescent="0.25">
      <c r="A35" s="13" t="s">
        <v>22</v>
      </c>
      <c r="B35" s="14">
        <v>4658262.8159999987</v>
      </c>
      <c r="C35" s="14"/>
      <c r="D35" s="123">
        <v>93314.4</v>
      </c>
      <c r="E35" s="127">
        <v>250312.8</v>
      </c>
      <c r="F35" s="127">
        <f>'[2]CONS. FUENTES FINAN'!$J$250</f>
        <v>393521.31</v>
      </c>
      <c r="G35" s="127"/>
      <c r="H35" s="127">
        <f>'[4]CONS. FUENTES FINAN'!$J$250</f>
        <v>267541.32</v>
      </c>
      <c r="I35" s="133">
        <f>'[5]CONS. FUENTES FINAN'!$J$250</f>
        <v>314013.01</v>
      </c>
      <c r="J35" s="18">
        <v>3937</v>
      </c>
      <c r="K35" s="18"/>
      <c r="L35" s="18"/>
      <c r="M35" s="19"/>
      <c r="N35" s="16"/>
      <c r="O35" s="16"/>
      <c r="P35" s="131">
        <f t="shared" si="4"/>
        <v>1322639.8400000001</v>
      </c>
    </row>
    <row r="36" spans="1:18" ht="25.5" x14ac:dyDescent="0.25">
      <c r="A36" s="13" t="s">
        <v>23</v>
      </c>
      <c r="B36" s="14"/>
      <c r="C36" s="14"/>
      <c r="D36" s="123">
        <v>103633.27</v>
      </c>
      <c r="E36" s="123">
        <v>25795.599999999999</v>
      </c>
      <c r="F36" s="123">
        <f>'[2]CONS. FUENTES FINAN'!$J$261</f>
        <v>32532.6</v>
      </c>
      <c r="G36" s="127">
        <f>'[3]CONS. FUENTES FINAN'!$J$261</f>
        <v>91281.819999999992</v>
      </c>
      <c r="H36" s="127"/>
      <c r="I36" s="133">
        <f>'[5]CONS. FUENTES FINAN'!$J$261</f>
        <v>107360.55</v>
      </c>
      <c r="J36" s="18"/>
      <c r="K36" s="18"/>
      <c r="L36" s="18"/>
      <c r="M36" s="19"/>
      <c r="N36" s="16"/>
      <c r="O36" s="16"/>
      <c r="P36" s="131">
        <f t="shared" si="4"/>
        <v>360603.83999999997</v>
      </c>
    </row>
    <row r="37" spans="1:18" ht="25.5" x14ac:dyDescent="0.25">
      <c r="A37" s="13" t="s">
        <v>24</v>
      </c>
      <c r="B37" s="14">
        <v>150748198.248</v>
      </c>
      <c r="C37" s="14"/>
      <c r="D37" s="123">
        <v>6054341.6299999999</v>
      </c>
      <c r="E37" s="123">
        <v>7332790.2800000003</v>
      </c>
      <c r="F37" s="68">
        <f>'[2]CONS. FUENTES FINAN'!$J$286</f>
        <v>5289422.0600000005</v>
      </c>
      <c r="G37" s="127">
        <f>'[3]CONS. FUENTES FINAN'!$J$286</f>
        <v>7789701.2300000004</v>
      </c>
      <c r="H37" s="127">
        <f>'[4]CONS. FUENTES FINAN'!$J$286</f>
        <v>8566218.8000000007</v>
      </c>
      <c r="I37" s="133">
        <f>'[5]CONS. FUENTES FINAN'!$J$286</f>
        <v>14791918.52</v>
      </c>
      <c r="J37" s="18">
        <v>3042442.99</v>
      </c>
      <c r="K37" s="18"/>
      <c r="L37" s="18"/>
      <c r="M37" s="19"/>
      <c r="N37" s="16"/>
      <c r="O37" s="16"/>
      <c r="P37" s="131">
        <f t="shared" si="4"/>
        <v>52866835.509999998</v>
      </c>
    </row>
    <row r="38" spans="1:18" ht="25.5" x14ac:dyDescent="0.25">
      <c r="A38" s="13" t="s">
        <v>25</v>
      </c>
      <c r="B38" s="20"/>
      <c r="C38" s="20"/>
      <c r="D38" s="123"/>
      <c r="E38" s="123"/>
      <c r="F38" s="123"/>
      <c r="G38" s="123"/>
      <c r="H38" s="133"/>
      <c r="I38" s="68"/>
      <c r="J38" s="18"/>
      <c r="K38" s="18"/>
      <c r="L38" s="27"/>
      <c r="M38" s="19"/>
      <c r="N38" s="16"/>
      <c r="O38" s="27"/>
      <c r="P38" s="131">
        <f t="shared" si="4"/>
        <v>0</v>
      </c>
      <c r="R38" s="3"/>
    </row>
    <row r="39" spans="1:18" x14ac:dyDescent="0.25">
      <c r="A39" s="13" t="s">
        <v>26</v>
      </c>
      <c r="B39" s="14">
        <v>129459057.09400001</v>
      </c>
      <c r="C39" s="14"/>
      <c r="D39" s="123">
        <v>3689239.26</v>
      </c>
      <c r="E39" s="16">
        <v>11094070.68</v>
      </c>
      <c r="F39" s="127">
        <f>'[2]CONS. FUENTES FINAN'!$J$308</f>
        <v>8249175.4699999988</v>
      </c>
      <c r="G39" s="127">
        <f>'[3]CONS. FUENTES FINAN'!$J$308+54100</f>
        <v>10469808.929999998</v>
      </c>
      <c r="H39" s="127">
        <f>'[4]CONS. FUENTES FINAN'!$J$308</f>
        <v>8360025.3700000001</v>
      </c>
      <c r="I39" s="133">
        <f>'[5]CONS. FUENTES FINAN'!$J$308</f>
        <v>8574698.2199999988</v>
      </c>
      <c r="J39" s="18">
        <v>2618457.8299999996</v>
      </c>
      <c r="K39" s="18"/>
      <c r="L39" s="18"/>
      <c r="M39" s="19"/>
      <c r="N39" s="16"/>
      <c r="O39" s="16"/>
      <c r="P39" s="131">
        <f t="shared" si="4"/>
        <v>53055475.75999999</v>
      </c>
    </row>
    <row r="40" spans="1:18" x14ac:dyDescent="0.25">
      <c r="A40" s="9" t="s">
        <v>27</v>
      </c>
      <c r="B40" s="28"/>
      <c r="C40" s="28"/>
      <c r="D40" s="28"/>
      <c r="E40" s="28"/>
      <c r="F40" s="28"/>
      <c r="G40" s="28"/>
      <c r="H40" s="28"/>
      <c r="I40" s="18"/>
      <c r="J40" s="18"/>
      <c r="K40" s="18"/>
      <c r="L40" s="18"/>
      <c r="M40" s="19"/>
      <c r="N40" s="16"/>
      <c r="O40" s="16"/>
      <c r="P40" s="131">
        <f>+D40+E40+F40+G40+H40+I40+J40+K40+L40+M40+N40+O40</f>
        <v>0</v>
      </c>
    </row>
    <row r="41" spans="1:18" ht="25.5" x14ac:dyDescent="0.25">
      <c r="A41" s="13" t="s">
        <v>28</v>
      </c>
      <c r="B41" s="14"/>
      <c r="C41" s="14"/>
      <c r="D41" s="20"/>
      <c r="E41" s="20"/>
      <c r="F41" s="20"/>
      <c r="G41" s="20"/>
      <c r="H41" s="20"/>
      <c r="I41" s="18"/>
      <c r="J41" s="18"/>
      <c r="K41" s="18"/>
      <c r="L41" s="18"/>
      <c r="M41" s="19"/>
      <c r="N41" s="16"/>
      <c r="O41" s="29"/>
      <c r="P41" s="131">
        <f t="shared" si="4"/>
        <v>0</v>
      </c>
    </row>
    <row r="42" spans="1:18" ht="25.5" x14ac:dyDescent="0.25">
      <c r="A42" s="13" t="s">
        <v>29</v>
      </c>
      <c r="B42" s="20">
        <v>0</v>
      </c>
      <c r="C42" s="20"/>
      <c r="D42" s="20"/>
      <c r="E42" s="20"/>
      <c r="F42" s="20"/>
      <c r="G42" s="20"/>
      <c r="H42" s="20"/>
      <c r="I42" s="18"/>
      <c r="J42" s="18"/>
      <c r="K42" s="18"/>
      <c r="L42" s="18"/>
      <c r="M42" s="19"/>
      <c r="N42" s="14"/>
      <c r="O42" s="16"/>
      <c r="P42" s="131">
        <f t="shared" si="4"/>
        <v>0</v>
      </c>
    </row>
    <row r="43" spans="1:18" ht="25.5" x14ac:dyDescent="0.25">
      <c r="A43" s="13" t="s">
        <v>30</v>
      </c>
      <c r="B43" s="20">
        <v>0</v>
      </c>
      <c r="C43" s="20"/>
      <c r="D43" s="20"/>
      <c r="E43" s="20"/>
      <c r="F43" s="20"/>
      <c r="G43" s="20"/>
      <c r="H43" s="20"/>
      <c r="I43" s="18"/>
      <c r="J43" s="18"/>
      <c r="K43" s="18"/>
      <c r="L43" s="18"/>
      <c r="M43" s="19"/>
      <c r="N43" s="14"/>
      <c r="O43" s="29"/>
      <c r="P43" s="131">
        <f t="shared" si="4"/>
        <v>0</v>
      </c>
    </row>
    <row r="44" spans="1:18" ht="25.5" x14ac:dyDescent="0.25">
      <c r="A44" s="13" t="s">
        <v>31</v>
      </c>
      <c r="B44" s="20">
        <v>0</v>
      </c>
      <c r="C44" s="20"/>
      <c r="D44" s="20"/>
      <c r="E44" s="20"/>
      <c r="F44" s="20"/>
      <c r="G44" s="20"/>
      <c r="H44" s="20"/>
      <c r="I44" s="18"/>
      <c r="J44" s="18"/>
      <c r="K44" s="18"/>
      <c r="L44" s="18"/>
      <c r="M44" s="19"/>
      <c r="N44" s="14"/>
      <c r="O44" s="29"/>
      <c r="P44" s="131">
        <f t="shared" si="4"/>
        <v>0</v>
      </c>
    </row>
    <row r="45" spans="1:18" ht="25.5" x14ac:dyDescent="0.25">
      <c r="A45" s="13" t="s">
        <v>32</v>
      </c>
      <c r="B45" s="20">
        <v>0</v>
      </c>
      <c r="C45" s="20">
        <v>0</v>
      </c>
      <c r="D45" s="20"/>
      <c r="E45" s="20"/>
      <c r="F45" s="20"/>
      <c r="G45" s="20"/>
      <c r="H45" s="20"/>
      <c r="I45" s="18"/>
      <c r="J45" s="18"/>
      <c r="K45" s="18"/>
      <c r="L45" s="18"/>
      <c r="M45" s="19"/>
      <c r="N45" s="14"/>
      <c r="O45" s="29"/>
      <c r="P45" s="131">
        <f t="shared" si="4"/>
        <v>0</v>
      </c>
    </row>
    <row r="46" spans="1:18" ht="25.5" x14ac:dyDescent="0.25">
      <c r="A46" s="13" t="s">
        <v>33</v>
      </c>
      <c r="B46" s="20">
        <v>0</v>
      </c>
      <c r="C46" s="20">
        <v>0</v>
      </c>
      <c r="D46" s="20"/>
      <c r="E46" s="20"/>
      <c r="F46" s="20"/>
      <c r="G46" s="20"/>
      <c r="H46" s="20"/>
      <c r="I46" s="18"/>
      <c r="J46" s="18"/>
      <c r="K46" s="18"/>
      <c r="L46" s="18"/>
      <c r="M46" s="19"/>
      <c r="N46" s="14"/>
      <c r="O46" s="29"/>
      <c r="P46" s="131">
        <f t="shared" si="4"/>
        <v>0</v>
      </c>
    </row>
    <row r="47" spans="1:18" ht="25.5" x14ac:dyDescent="0.25">
      <c r="A47" s="13" t="s">
        <v>34</v>
      </c>
      <c r="B47" s="20">
        <v>0</v>
      </c>
      <c r="C47" s="20">
        <v>0</v>
      </c>
      <c r="D47" s="20"/>
      <c r="E47" s="20"/>
      <c r="F47" s="20"/>
      <c r="G47" s="20"/>
      <c r="H47" s="20"/>
      <c r="I47" s="18"/>
      <c r="J47" s="18"/>
      <c r="K47" s="18"/>
      <c r="L47" s="18"/>
      <c r="M47" s="19"/>
      <c r="N47" s="14"/>
      <c r="O47" s="29"/>
      <c r="P47" s="131">
        <f t="shared" si="4"/>
        <v>0</v>
      </c>
    </row>
    <row r="48" spans="1:18" x14ac:dyDescent="0.25">
      <c r="A48" s="9" t="s">
        <v>35</v>
      </c>
      <c r="B48" s="25">
        <v>0</v>
      </c>
      <c r="C48" s="25">
        <v>0</v>
      </c>
      <c r="D48" s="25"/>
      <c r="E48" s="25"/>
      <c r="F48" s="25"/>
      <c r="G48" s="25"/>
      <c r="H48" s="20"/>
      <c r="I48" s="18"/>
      <c r="J48" s="18"/>
      <c r="K48" s="18"/>
      <c r="L48" s="18"/>
      <c r="M48" s="19"/>
      <c r="N48" s="14"/>
      <c r="O48" s="29"/>
      <c r="P48" s="131">
        <f t="shared" si="4"/>
        <v>0</v>
      </c>
    </row>
    <row r="49" spans="1:16" ht="25.5" x14ac:dyDescent="0.25">
      <c r="A49" s="13" t="s">
        <v>36</v>
      </c>
      <c r="B49" s="20">
        <v>0</v>
      </c>
      <c r="C49" s="20">
        <v>0</v>
      </c>
      <c r="D49" s="20"/>
      <c r="E49" s="20"/>
      <c r="F49" s="20"/>
      <c r="G49" s="20"/>
      <c r="H49" s="20"/>
      <c r="I49" s="18"/>
      <c r="J49" s="18"/>
      <c r="K49" s="18"/>
      <c r="L49" s="18"/>
      <c r="M49" s="19"/>
      <c r="N49" s="14"/>
      <c r="O49" s="29"/>
      <c r="P49" s="131">
        <f t="shared" si="4"/>
        <v>0</v>
      </c>
    </row>
    <row r="50" spans="1:16" ht="25.5" x14ac:dyDescent="0.25">
      <c r="A50" s="13" t="s">
        <v>37</v>
      </c>
      <c r="B50" s="20">
        <v>0</v>
      </c>
      <c r="C50" s="20">
        <v>0</v>
      </c>
      <c r="D50" s="20"/>
      <c r="E50" s="20"/>
      <c r="F50" s="20"/>
      <c r="G50" s="20"/>
      <c r="H50" s="20"/>
      <c r="I50" s="18"/>
      <c r="J50" s="18"/>
      <c r="K50" s="18"/>
      <c r="L50" s="18"/>
      <c r="M50" s="19"/>
      <c r="N50" s="14"/>
      <c r="O50" s="29"/>
      <c r="P50" s="131">
        <f t="shared" si="4"/>
        <v>0</v>
      </c>
    </row>
    <row r="51" spans="1:16" ht="25.5" x14ac:dyDescent="0.25">
      <c r="A51" s="13" t="s">
        <v>38</v>
      </c>
      <c r="B51" s="20">
        <v>0</v>
      </c>
      <c r="C51" s="20">
        <v>0</v>
      </c>
      <c r="D51" s="20"/>
      <c r="E51" s="20"/>
      <c r="F51" s="20"/>
      <c r="G51" s="20"/>
      <c r="H51" s="20"/>
      <c r="I51" s="18"/>
      <c r="J51" s="18"/>
      <c r="K51" s="18"/>
      <c r="L51" s="18"/>
      <c r="M51" s="19"/>
      <c r="N51" s="14"/>
      <c r="O51" s="29"/>
      <c r="P51" s="131">
        <f t="shared" si="4"/>
        <v>0</v>
      </c>
    </row>
    <row r="52" spans="1:16" ht="25.5" x14ac:dyDescent="0.25">
      <c r="A52" s="13" t="s">
        <v>39</v>
      </c>
      <c r="B52" s="20">
        <v>0</v>
      </c>
      <c r="C52" s="20">
        <v>0</v>
      </c>
      <c r="D52" s="20"/>
      <c r="E52" s="20"/>
      <c r="F52" s="20"/>
      <c r="G52" s="20"/>
      <c r="H52" s="20"/>
      <c r="I52" s="18"/>
      <c r="J52" s="18"/>
      <c r="K52" s="18"/>
      <c r="L52" s="18"/>
      <c r="M52" s="19"/>
      <c r="N52" s="14"/>
      <c r="O52" s="29"/>
      <c r="P52" s="131">
        <f t="shared" si="4"/>
        <v>0</v>
      </c>
    </row>
    <row r="53" spans="1:16" ht="25.5" x14ac:dyDescent="0.25">
      <c r="A53" s="13" t="s">
        <v>77</v>
      </c>
      <c r="B53" s="20">
        <v>0</v>
      </c>
      <c r="C53" s="20">
        <v>0</v>
      </c>
      <c r="D53" s="20"/>
      <c r="E53" s="20"/>
      <c r="F53" s="20"/>
      <c r="G53" s="20"/>
      <c r="H53" s="20"/>
      <c r="I53" s="18"/>
      <c r="J53" s="18"/>
      <c r="K53" s="18"/>
      <c r="L53" s="18"/>
      <c r="M53" s="19"/>
      <c r="N53" s="14"/>
      <c r="O53" s="29"/>
      <c r="P53" s="131">
        <f t="shared" si="4"/>
        <v>0</v>
      </c>
    </row>
    <row r="54" spans="1:16" ht="25.5" x14ac:dyDescent="0.25">
      <c r="A54" s="13" t="s">
        <v>40</v>
      </c>
      <c r="B54" s="20">
        <v>0</v>
      </c>
      <c r="C54" s="20">
        <v>0</v>
      </c>
      <c r="D54" s="20"/>
      <c r="E54" s="20"/>
      <c r="F54" s="20"/>
      <c r="G54" s="20"/>
      <c r="H54" s="20"/>
      <c r="I54" s="18"/>
      <c r="J54" s="18"/>
      <c r="K54" s="18"/>
      <c r="L54" s="18"/>
      <c r="M54" s="19"/>
      <c r="N54" s="14"/>
      <c r="O54" s="29"/>
      <c r="P54" s="131">
        <f t="shared" si="4"/>
        <v>0</v>
      </c>
    </row>
    <row r="55" spans="1:16" ht="25.5" x14ac:dyDescent="0.25">
      <c r="A55" s="13" t="s">
        <v>41</v>
      </c>
      <c r="B55" s="20">
        <v>0</v>
      </c>
      <c r="C55" s="20">
        <v>0</v>
      </c>
      <c r="D55" s="20"/>
      <c r="E55" s="20"/>
      <c r="F55" s="20"/>
      <c r="G55" s="20"/>
      <c r="H55" s="20"/>
      <c r="I55" s="18"/>
      <c r="J55" s="18"/>
      <c r="K55" s="18"/>
      <c r="L55" s="18"/>
      <c r="M55" s="19"/>
      <c r="N55" s="14"/>
      <c r="O55" s="29"/>
      <c r="P55" s="131">
        <f t="shared" si="4"/>
        <v>0</v>
      </c>
    </row>
    <row r="56" spans="1:16" ht="25.5" x14ac:dyDescent="0.25">
      <c r="A56" s="9" t="s">
        <v>42</v>
      </c>
      <c r="B56" s="98">
        <f>SUM(B57:B65)</f>
        <v>16147052.658000002</v>
      </c>
      <c r="C56" s="98">
        <f>+C57+C58+C59+C60+C61+C62+C63+C64+C65</f>
        <v>0</v>
      </c>
      <c r="D56" s="97">
        <f t="shared" ref="D56:J56" si="7">SUM(D57:D65)</f>
        <v>0</v>
      </c>
      <c r="E56" s="97">
        <f t="shared" si="7"/>
        <v>296659.28000000003</v>
      </c>
      <c r="F56" s="97">
        <f t="shared" si="7"/>
        <v>101999.99</v>
      </c>
      <c r="G56" s="97">
        <f t="shared" si="7"/>
        <v>79427.790000000008</v>
      </c>
      <c r="H56" s="97">
        <f t="shared" si="7"/>
        <v>1542012.17</v>
      </c>
      <c r="I56" s="97">
        <f t="shared" si="7"/>
        <v>1423131.28</v>
      </c>
      <c r="J56" s="97">
        <f t="shared" si="7"/>
        <v>392514.95</v>
      </c>
      <c r="K56" s="26"/>
      <c r="L56" s="26"/>
      <c r="M56" s="26"/>
      <c r="N56" s="24"/>
      <c r="O56" s="16"/>
      <c r="P56" s="131">
        <f t="shared" si="4"/>
        <v>3835745.46</v>
      </c>
    </row>
    <row r="57" spans="1:16" x14ac:dyDescent="0.25">
      <c r="A57" s="13" t="s">
        <v>43</v>
      </c>
      <c r="B57" s="135">
        <v>6396229.2340000002</v>
      </c>
      <c r="C57" s="135"/>
      <c r="D57" s="135"/>
      <c r="E57" s="128">
        <v>245159.28</v>
      </c>
      <c r="F57" s="128">
        <f>'[2]CONS. FUENTES FINAN'!$J$337</f>
        <v>7000</v>
      </c>
      <c r="G57" s="128">
        <f>'[3]CONS. FUENTES FINAN'!$J$337</f>
        <v>6167.78</v>
      </c>
      <c r="H57" s="128">
        <f>'[4]CONS. FUENTES FINAN'!$J$337</f>
        <v>1119788.67</v>
      </c>
      <c r="I57" s="139">
        <f>'[5]CONS. FUENTES FINAN'!$J$337</f>
        <v>413061.95</v>
      </c>
      <c r="J57" s="18">
        <v>169920</v>
      </c>
      <c r="K57" s="18"/>
      <c r="L57" s="18"/>
      <c r="M57" s="19"/>
      <c r="N57" s="16"/>
      <c r="O57" s="16"/>
      <c r="P57" s="131">
        <f t="shared" si="4"/>
        <v>1961097.68</v>
      </c>
    </row>
    <row r="58" spans="1:16" ht="25.5" x14ac:dyDescent="0.25">
      <c r="A58" s="13" t="s">
        <v>78</v>
      </c>
      <c r="B58" s="135"/>
      <c r="C58" s="135"/>
      <c r="D58" s="135"/>
      <c r="E58" s="135"/>
      <c r="F58" s="135"/>
      <c r="G58" s="135"/>
      <c r="H58" s="123"/>
      <c r="I58" s="133"/>
      <c r="J58" s="18"/>
      <c r="K58" s="18"/>
      <c r="L58" s="18"/>
      <c r="M58" s="19"/>
      <c r="N58" s="14"/>
      <c r="O58" s="16"/>
      <c r="P58" s="131">
        <f t="shared" si="4"/>
        <v>0</v>
      </c>
    </row>
    <row r="59" spans="1:16" ht="25.5" x14ac:dyDescent="0.25">
      <c r="A59" s="13" t="s">
        <v>44</v>
      </c>
      <c r="B59" s="135">
        <v>8655109.3440000005</v>
      </c>
      <c r="C59" s="135"/>
      <c r="D59" s="135"/>
      <c r="E59" s="127"/>
      <c r="F59" s="127"/>
      <c r="G59" s="127">
        <f>'[3]CONS. FUENTES FINAN'!$J$357</f>
        <v>8400.01</v>
      </c>
      <c r="H59" s="127">
        <f>'[4]CONS. FUENTES FINAN'!$J$357</f>
        <v>330400</v>
      </c>
      <c r="I59" s="133">
        <f>'[5]CONS. FUENTES FINAN'!$J$357</f>
        <v>857938.67</v>
      </c>
      <c r="J59" s="18">
        <v>210040</v>
      </c>
      <c r="K59" s="18"/>
      <c r="L59" s="18"/>
      <c r="M59" s="19"/>
      <c r="N59" s="16"/>
      <c r="O59" s="16"/>
      <c r="P59" s="131">
        <f t="shared" si="4"/>
        <v>1406778.6800000002</v>
      </c>
    </row>
    <row r="60" spans="1:16" ht="25.5" x14ac:dyDescent="0.25">
      <c r="A60" s="13" t="s">
        <v>45</v>
      </c>
      <c r="B60" s="135"/>
      <c r="C60" s="135"/>
      <c r="D60" s="135"/>
      <c r="E60" s="135"/>
      <c r="F60" s="136"/>
      <c r="G60" s="136"/>
      <c r="H60" s="133"/>
      <c r="I60" s="133"/>
      <c r="J60" s="18"/>
      <c r="K60" s="18"/>
      <c r="L60" s="18"/>
      <c r="M60" s="19"/>
      <c r="N60" s="14"/>
      <c r="O60" s="16"/>
      <c r="P60" s="131">
        <f t="shared" si="4"/>
        <v>0</v>
      </c>
    </row>
    <row r="61" spans="1:16" ht="25.5" x14ac:dyDescent="0.25">
      <c r="A61" s="13" t="s">
        <v>46</v>
      </c>
      <c r="B61" s="135">
        <v>795714.08000000007</v>
      </c>
      <c r="C61" s="135"/>
      <c r="D61" s="135"/>
      <c r="E61" s="135">
        <v>51500</v>
      </c>
      <c r="F61" s="136">
        <f>'[2]CONS. FUENTES FINAN'!$J$383</f>
        <v>94999.99</v>
      </c>
      <c r="G61" s="127"/>
      <c r="H61" s="127">
        <f>'[4]CONS. FUENTES FINAN'!$J$383</f>
        <v>82000</v>
      </c>
      <c r="I61" s="133">
        <f>'[5]CONS. FUENTES FINAN'!$J$383</f>
        <v>93270.66</v>
      </c>
      <c r="J61" s="18">
        <v>12554.95</v>
      </c>
      <c r="K61" s="18"/>
      <c r="L61" s="18"/>
      <c r="M61" s="19"/>
      <c r="N61" s="14"/>
      <c r="O61" s="16"/>
      <c r="P61" s="131">
        <f t="shared" si="4"/>
        <v>334325.60000000003</v>
      </c>
    </row>
    <row r="62" spans="1:16" x14ac:dyDescent="0.25">
      <c r="A62" s="13" t="s">
        <v>47</v>
      </c>
      <c r="B62" s="135"/>
      <c r="C62" s="135"/>
      <c r="D62" s="135"/>
      <c r="E62" s="135"/>
      <c r="F62" s="135"/>
      <c r="G62" s="127"/>
      <c r="H62" s="68"/>
      <c r="I62" s="68"/>
      <c r="J62" s="18"/>
      <c r="K62" s="18"/>
      <c r="L62" s="18"/>
      <c r="M62" s="19"/>
      <c r="N62" s="14"/>
      <c r="O62" s="16"/>
      <c r="P62" s="131">
        <f t="shared" si="4"/>
        <v>0</v>
      </c>
    </row>
    <row r="63" spans="1:16" x14ac:dyDescent="0.25">
      <c r="A63" s="13" t="s">
        <v>79</v>
      </c>
      <c r="B63" s="135"/>
      <c r="C63" s="135"/>
      <c r="D63" s="135"/>
      <c r="E63" s="135"/>
      <c r="F63" s="135"/>
      <c r="G63" s="135"/>
      <c r="H63" s="68"/>
      <c r="I63" s="68"/>
      <c r="J63" s="18"/>
      <c r="K63" s="18"/>
      <c r="L63" s="18"/>
      <c r="M63" s="19"/>
      <c r="N63" s="14"/>
      <c r="O63" s="16"/>
      <c r="P63" s="131">
        <f t="shared" si="4"/>
        <v>0</v>
      </c>
    </row>
    <row r="64" spans="1:16" x14ac:dyDescent="0.25">
      <c r="A64" s="13" t="s">
        <v>48</v>
      </c>
      <c r="B64" s="135">
        <v>300000</v>
      </c>
      <c r="C64" s="135"/>
      <c r="D64" s="135"/>
      <c r="E64" s="135"/>
      <c r="F64" s="135"/>
      <c r="G64" s="135">
        <f>'[3]CONS. FUENTES FINAN'!$J$424</f>
        <v>64860</v>
      </c>
      <c r="H64" s="123">
        <f>'[4]CONS. FUENTES FINAN'!$J$424</f>
        <v>9823.5</v>
      </c>
      <c r="I64" s="68">
        <f>'[5]CONS. FUENTES FINAN'!$J$424</f>
        <v>58860</v>
      </c>
      <c r="J64" s="18"/>
      <c r="K64" s="18"/>
      <c r="L64" s="18"/>
      <c r="M64" s="19"/>
      <c r="N64" s="16"/>
      <c r="O64" s="16"/>
      <c r="P64" s="131">
        <f t="shared" si="4"/>
        <v>133543.5</v>
      </c>
    </row>
    <row r="65" spans="1:17" ht="25.5" x14ac:dyDescent="0.25">
      <c r="A65" s="13" t="s">
        <v>49</v>
      </c>
      <c r="B65" s="135"/>
      <c r="C65" s="135"/>
      <c r="D65" s="135"/>
      <c r="E65" s="135"/>
      <c r="F65" s="135"/>
      <c r="G65" s="135"/>
      <c r="H65" s="135"/>
      <c r="I65" s="27"/>
      <c r="J65" s="18"/>
      <c r="K65" s="18"/>
      <c r="L65" s="18"/>
      <c r="M65" s="19"/>
      <c r="N65" s="14"/>
      <c r="O65" s="20"/>
      <c r="P65" s="131">
        <f t="shared" si="4"/>
        <v>0</v>
      </c>
    </row>
    <row r="66" spans="1:17" x14ac:dyDescent="0.25">
      <c r="A66" s="9" t="s">
        <v>50</v>
      </c>
      <c r="B66" s="21">
        <f t="shared" ref="B66" si="8">+B67+B68+B69+B70</f>
        <v>0</v>
      </c>
      <c r="C66" s="21"/>
      <c r="D66" s="119"/>
      <c r="E66" s="21"/>
      <c r="F66" s="21"/>
      <c r="G66" s="21"/>
      <c r="H66" s="21"/>
      <c r="I66" s="22"/>
      <c r="J66" s="22"/>
      <c r="K66" s="22"/>
      <c r="L66" s="22"/>
      <c r="M66" s="23"/>
      <c r="N66" s="24"/>
      <c r="O66" s="20"/>
      <c r="P66" s="131">
        <f t="shared" si="4"/>
        <v>0</v>
      </c>
    </row>
    <row r="67" spans="1:17" x14ac:dyDescent="0.25">
      <c r="A67" s="13" t="s">
        <v>51</v>
      </c>
      <c r="B67" s="14"/>
      <c r="C67" s="14"/>
      <c r="D67" s="20">
        <v>0</v>
      </c>
      <c r="E67" s="25"/>
      <c r="F67" s="18"/>
      <c r="G67" s="17"/>
      <c r="H67" s="16"/>
      <c r="I67" s="18"/>
      <c r="J67" s="18"/>
      <c r="K67" s="18"/>
      <c r="L67" s="18"/>
      <c r="M67" s="19"/>
      <c r="N67" s="16"/>
      <c r="O67" s="20"/>
      <c r="P67" s="131">
        <f t="shared" si="4"/>
        <v>0</v>
      </c>
    </row>
    <row r="68" spans="1:17" x14ac:dyDescent="0.25">
      <c r="A68" s="13" t="s">
        <v>52</v>
      </c>
      <c r="B68" s="14">
        <v>0</v>
      </c>
      <c r="C68" s="14"/>
      <c r="D68" s="20">
        <v>0</v>
      </c>
      <c r="E68" s="25"/>
      <c r="F68" s="20"/>
      <c r="G68" s="20"/>
      <c r="H68" s="20"/>
      <c r="I68" s="20"/>
      <c r="J68" s="18"/>
      <c r="K68" s="18"/>
      <c r="L68" s="18"/>
      <c r="M68" s="19"/>
      <c r="N68" s="18"/>
      <c r="O68" s="20"/>
      <c r="P68" s="131">
        <f t="shared" si="4"/>
        <v>0</v>
      </c>
    </row>
    <row r="69" spans="1:17" ht="25.5" x14ac:dyDescent="0.25">
      <c r="A69" s="13" t="s">
        <v>53</v>
      </c>
      <c r="B69" s="14">
        <v>0</v>
      </c>
      <c r="C69" s="14"/>
      <c r="D69" s="20">
        <v>0</v>
      </c>
      <c r="E69" s="25"/>
      <c r="F69" s="25"/>
      <c r="G69" s="25"/>
      <c r="H69" s="25"/>
      <c r="I69" s="20"/>
      <c r="J69" s="18"/>
      <c r="K69" s="18"/>
      <c r="L69" s="18"/>
      <c r="M69" s="19"/>
      <c r="N69" s="18"/>
      <c r="O69" s="20"/>
      <c r="P69" s="131">
        <f t="shared" si="4"/>
        <v>0</v>
      </c>
    </row>
    <row r="70" spans="1:17" ht="27" customHeight="1" x14ac:dyDescent="0.25">
      <c r="A70" s="30" t="s">
        <v>54</v>
      </c>
      <c r="B70" s="14">
        <v>0</v>
      </c>
      <c r="C70" s="14">
        <v>0</v>
      </c>
      <c r="D70" s="20">
        <v>0</v>
      </c>
      <c r="E70" s="25"/>
      <c r="F70" s="25"/>
      <c r="G70" s="25"/>
      <c r="H70" s="25"/>
      <c r="I70" s="20"/>
      <c r="J70" s="18"/>
      <c r="K70" s="18"/>
      <c r="L70" s="18"/>
      <c r="M70" s="19"/>
      <c r="N70" s="18"/>
      <c r="O70" s="20"/>
      <c r="P70" s="131">
        <f t="shared" si="4"/>
        <v>0</v>
      </c>
    </row>
    <row r="71" spans="1:17" ht="25.5" x14ac:dyDescent="0.25">
      <c r="A71" s="9" t="s">
        <v>55</v>
      </c>
      <c r="B71" s="25">
        <v>0</v>
      </c>
      <c r="C71" s="25">
        <v>0</v>
      </c>
      <c r="D71" s="25">
        <f>+D72+D73</f>
        <v>0</v>
      </c>
      <c r="E71" s="25"/>
      <c r="F71" s="25"/>
      <c r="G71" s="25"/>
      <c r="H71" s="25"/>
      <c r="I71" s="20"/>
      <c r="J71" s="18"/>
      <c r="K71" s="18"/>
      <c r="L71" s="18"/>
      <c r="M71" s="19"/>
      <c r="N71" s="18"/>
      <c r="O71" s="20"/>
      <c r="P71" s="131">
        <f t="shared" si="4"/>
        <v>0</v>
      </c>
    </row>
    <row r="72" spans="1:17" x14ac:dyDescent="0.25">
      <c r="A72" s="13" t="s">
        <v>56</v>
      </c>
      <c r="B72" s="20">
        <v>0</v>
      </c>
      <c r="C72" s="20">
        <v>0</v>
      </c>
      <c r="D72" s="20">
        <v>0</v>
      </c>
      <c r="E72" s="25"/>
      <c r="F72" s="25"/>
      <c r="G72" s="25"/>
      <c r="H72" s="25"/>
      <c r="I72" s="20"/>
      <c r="J72" s="18"/>
      <c r="K72" s="18"/>
      <c r="L72" s="18"/>
      <c r="M72" s="19"/>
      <c r="N72" s="18"/>
      <c r="O72" s="20"/>
      <c r="P72" s="131">
        <f t="shared" si="4"/>
        <v>0</v>
      </c>
    </row>
    <row r="73" spans="1:17" ht="25.5" x14ac:dyDescent="0.25">
      <c r="A73" s="13" t="s">
        <v>57</v>
      </c>
      <c r="B73" s="20">
        <v>0</v>
      </c>
      <c r="C73" s="20">
        <v>0</v>
      </c>
      <c r="D73" s="20">
        <v>0</v>
      </c>
      <c r="E73" s="25"/>
      <c r="F73" s="25"/>
      <c r="G73" s="25"/>
      <c r="H73" s="25"/>
      <c r="I73" s="20"/>
      <c r="J73" s="18"/>
      <c r="K73" s="18"/>
      <c r="L73" s="18"/>
      <c r="M73" s="19"/>
      <c r="N73" s="18"/>
      <c r="O73" s="20"/>
      <c r="P73" s="131">
        <f t="shared" si="4"/>
        <v>0</v>
      </c>
    </row>
    <row r="74" spans="1:17" x14ac:dyDescent="0.25">
      <c r="A74" s="9" t="s">
        <v>58</v>
      </c>
      <c r="B74" s="25">
        <v>0</v>
      </c>
      <c r="C74" s="25">
        <v>0</v>
      </c>
      <c r="D74" s="25">
        <v>0</v>
      </c>
      <c r="E74" s="25"/>
      <c r="F74" s="25"/>
      <c r="G74" s="25"/>
      <c r="H74" s="25"/>
      <c r="I74" s="20"/>
      <c r="J74" s="18"/>
      <c r="K74" s="18"/>
      <c r="L74" s="18"/>
      <c r="M74" s="19"/>
      <c r="N74" s="18"/>
      <c r="O74" s="20"/>
      <c r="P74" s="131">
        <f>+D74+E74+F74+G74+H74+I74+J74+K74+L74+M74+N74+O74</f>
        <v>0</v>
      </c>
    </row>
    <row r="75" spans="1:17" ht="25.5" x14ac:dyDescent="0.25">
      <c r="A75" s="13" t="s">
        <v>59</v>
      </c>
      <c r="B75" s="20">
        <v>0</v>
      </c>
      <c r="C75" s="20">
        <v>0</v>
      </c>
      <c r="D75" s="20">
        <v>0</v>
      </c>
      <c r="E75" s="25"/>
      <c r="F75" s="25"/>
      <c r="G75" s="25"/>
      <c r="H75" s="25"/>
      <c r="I75" s="20"/>
      <c r="J75" s="18"/>
      <c r="K75" s="18"/>
      <c r="L75" s="18"/>
      <c r="M75" s="19"/>
      <c r="N75" s="18"/>
      <c r="O75" s="20"/>
      <c r="P75" s="131">
        <f>+D75+E75+F75+G75+H75+I75+J75+K75+L75+M75+N75+O75</f>
        <v>0</v>
      </c>
    </row>
    <row r="76" spans="1:17" ht="25.5" x14ac:dyDescent="0.25">
      <c r="A76" s="13" t="s">
        <v>60</v>
      </c>
      <c r="B76" s="20">
        <v>0</v>
      </c>
      <c r="C76" s="20">
        <v>0</v>
      </c>
      <c r="D76" s="20">
        <v>0</v>
      </c>
      <c r="E76" s="25"/>
      <c r="F76" s="25"/>
      <c r="G76" s="25"/>
      <c r="H76" s="25"/>
      <c r="I76" s="20"/>
      <c r="J76" s="20"/>
      <c r="K76" s="20"/>
      <c r="L76" s="20"/>
      <c r="M76" s="19"/>
      <c r="N76" s="18"/>
      <c r="O76" s="20"/>
      <c r="P76" s="131">
        <f t="shared" si="4"/>
        <v>0</v>
      </c>
    </row>
    <row r="77" spans="1:17" ht="25.5" x14ac:dyDescent="0.25">
      <c r="A77" s="13" t="s">
        <v>61</v>
      </c>
      <c r="B77" s="20">
        <v>0</v>
      </c>
      <c r="C77" s="20">
        <v>0</v>
      </c>
      <c r="D77" s="20">
        <v>0</v>
      </c>
      <c r="E77" s="25">
        <v>0</v>
      </c>
      <c r="F77" s="25">
        <v>0</v>
      </c>
      <c r="G77" s="25">
        <v>0</v>
      </c>
      <c r="H77" s="25">
        <v>0</v>
      </c>
      <c r="I77" s="20"/>
      <c r="J77" s="20"/>
      <c r="K77" s="20"/>
      <c r="L77" s="20"/>
      <c r="M77" s="19"/>
      <c r="N77" s="18"/>
      <c r="O77" s="20"/>
      <c r="P77" s="131">
        <f t="shared" si="4"/>
        <v>0</v>
      </c>
    </row>
    <row r="78" spans="1:17" x14ac:dyDescent="0.25">
      <c r="A78" s="9" t="s">
        <v>64</v>
      </c>
      <c r="B78" s="25">
        <v>0</v>
      </c>
      <c r="C78" s="25">
        <v>0</v>
      </c>
      <c r="D78" s="20">
        <v>0</v>
      </c>
      <c r="E78" s="25">
        <v>0</v>
      </c>
      <c r="F78" s="25">
        <v>0</v>
      </c>
      <c r="G78" s="25">
        <v>0</v>
      </c>
      <c r="H78" s="25">
        <v>0</v>
      </c>
      <c r="I78" s="20"/>
      <c r="J78" s="20"/>
      <c r="K78" s="20"/>
      <c r="L78" s="20"/>
      <c r="M78" s="19"/>
      <c r="N78" s="20"/>
      <c r="O78" s="20"/>
      <c r="P78" s="131">
        <f t="shared" si="4"/>
        <v>0</v>
      </c>
      <c r="Q78" s="2"/>
    </row>
    <row r="79" spans="1:17" x14ac:dyDescent="0.25">
      <c r="A79" s="13" t="s">
        <v>65</v>
      </c>
      <c r="B79" s="20">
        <v>0</v>
      </c>
      <c r="C79" s="20">
        <v>0</v>
      </c>
      <c r="D79" s="20">
        <v>0</v>
      </c>
      <c r="E79" s="25">
        <v>0</v>
      </c>
      <c r="F79" s="25">
        <v>0</v>
      </c>
      <c r="G79" s="25">
        <v>0</v>
      </c>
      <c r="H79" s="25">
        <v>0</v>
      </c>
      <c r="I79" s="20"/>
      <c r="J79" s="20"/>
      <c r="K79" s="20"/>
      <c r="L79" s="20"/>
      <c r="M79" s="19"/>
      <c r="N79" s="20"/>
      <c r="O79" s="20"/>
      <c r="P79" s="131">
        <f t="shared" ref="P79:P86" si="9">+D79+E79+F79+G79+H79+I79+J79+K79+L79+M79+N79+O79</f>
        <v>0</v>
      </c>
      <c r="Q79" s="2"/>
    </row>
    <row r="80" spans="1:17" ht="25.5" x14ac:dyDescent="0.25">
      <c r="A80" s="13" t="s">
        <v>66</v>
      </c>
      <c r="B80" s="20">
        <v>0</v>
      </c>
      <c r="C80" s="20">
        <v>0</v>
      </c>
      <c r="D80" s="20">
        <v>0</v>
      </c>
      <c r="E80" s="25">
        <v>0</v>
      </c>
      <c r="F80" s="25">
        <v>0</v>
      </c>
      <c r="G80" s="25">
        <v>0</v>
      </c>
      <c r="H80" s="25">
        <v>0</v>
      </c>
      <c r="I80" s="20"/>
      <c r="J80" s="20"/>
      <c r="K80" s="20"/>
      <c r="L80" s="20"/>
      <c r="M80" s="19"/>
      <c r="N80" s="20"/>
      <c r="O80" s="20"/>
      <c r="P80" s="131">
        <f t="shared" si="9"/>
        <v>0</v>
      </c>
      <c r="Q80" s="2"/>
    </row>
    <row r="81" spans="1:20" ht="25.5" x14ac:dyDescent="0.25">
      <c r="A81" s="13" t="s">
        <v>67</v>
      </c>
      <c r="B81" s="20">
        <v>0</v>
      </c>
      <c r="C81" s="20">
        <v>0</v>
      </c>
      <c r="D81" s="20">
        <v>0</v>
      </c>
      <c r="E81" s="25">
        <v>0</v>
      </c>
      <c r="F81" s="25">
        <v>0</v>
      </c>
      <c r="G81" s="25">
        <v>0</v>
      </c>
      <c r="H81" s="25">
        <v>0</v>
      </c>
      <c r="I81" s="20"/>
      <c r="J81" s="20"/>
      <c r="K81" s="20"/>
      <c r="L81" s="20"/>
      <c r="M81" s="19"/>
      <c r="N81" s="20"/>
      <c r="O81" s="20"/>
      <c r="P81" s="131">
        <f t="shared" si="9"/>
        <v>0</v>
      </c>
      <c r="Q81" s="2"/>
    </row>
    <row r="82" spans="1:20" x14ac:dyDescent="0.25">
      <c r="A82" s="9" t="s">
        <v>68</v>
      </c>
      <c r="B82" s="25">
        <v>0</v>
      </c>
      <c r="C82" s="25">
        <v>0</v>
      </c>
      <c r="D82" s="20">
        <v>0</v>
      </c>
      <c r="E82" s="25">
        <v>0</v>
      </c>
      <c r="F82" s="25">
        <v>0</v>
      </c>
      <c r="G82" s="25">
        <v>0</v>
      </c>
      <c r="H82" s="25">
        <v>0</v>
      </c>
      <c r="I82" s="20"/>
      <c r="J82" s="20"/>
      <c r="K82" s="20"/>
      <c r="L82" s="20"/>
      <c r="M82" s="19"/>
      <c r="N82" s="20"/>
      <c r="O82" s="20"/>
      <c r="P82" s="131">
        <f t="shared" si="9"/>
        <v>0</v>
      </c>
    </row>
    <row r="83" spans="1:20" ht="25.5" x14ac:dyDescent="0.25">
      <c r="A83" s="13" t="s">
        <v>69</v>
      </c>
      <c r="B83" s="20">
        <v>0</v>
      </c>
      <c r="C83" s="20">
        <v>0</v>
      </c>
      <c r="D83" s="20">
        <v>0</v>
      </c>
      <c r="E83" s="25">
        <v>0</v>
      </c>
      <c r="F83" s="25">
        <v>0</v>
      </c>
      <c r="G83" s="25">
        <v>0</v>
      </c>
      <c r="H83" s="25">
        <v>0</v>
      </c>
      <c r="I83" s="20"/>
      <c r="J83" s="20"/>
      <c r="K83" s="20"/>
      <c r="L83" s="20"/>
      <c r="M83" s="19"/>
      <c r="N83" s="20"/>
      <c r="O83" s="20"/>
      <c r="P83" s="131">
        <f t="shared" si="9"/>
        <v>0</v>
      </c>
    </row>
    <row r="84" spans="1:20" ht="25.5" x14ac:dyDescent="0.25">
      <c r="A84" s="13" t="s">
        <v>70</v>
      </c>
      <c r="B84" s="20">
        <v>0</v>
      </c>
      <c r="C84" s="20"/>
      <c r="D84" s="20">
        <v>0</v>
      </c>
      <c r="E84" s="25">
        <v>0</v>
      </c>
      <c r="F84" s="25">
        <v>0</v>
      </c>
      <c r="G84" s="25">
        <v>0</v>
      </c>
      <c r="H84" s="25">
        <v>0</v>
      </c>
      <c r="I84" s="20"/>
      <c r="J84" s="20"/>
      <c r="K84" s="20"/>
      <c r="L84" s="20"/>
      <c r="M84" s="19"/>
      <c r="N84" s="20"/>
      <c r="O84" s="20"/>
      <c r="P84" s="131">
        <f t="shared" si="9"/>
        <v>0</v>
      </c>
    </row>
    <row r="85" spans="1:20" x14ac:dyDescent="0.25">
      <c r="A85" s="9" t="s">
        <v>71</v>
      </c>
      <c r="B85" s="25">
        <v>0</v>
      </c>
      <c r="C85" s="25">
        <v>0</v>
      </c>
      <c r="D85" s="20">
        <v>0</v>
      </c>
      <c r="E85" s="25">
        <v>0</v>
      </c>
      <c r="F85" s="25">
        <v>0</v>
      </c>
      <c r="G85" s="25">
        <v>0</v>
      </c>
      <c r="H85" s="25">
        <v>0</v>
      </c>
      <c r="I85" s="20"/>
      <c r="J85" s="20"/>
      <c r="K85" s="20"/>
      <c r="L85" s="20"/>
      <c r="M85" s="19"/>
      <c r="N85" s="20"/>
      <c r="O85" s="20"/>
      <c r="P85" s="131">
        <f t="shared" si="9"/>
        <v>0</v>
      </c>
    </row>
    <row r="86" spans="1:20" ht="25.5" x14ac:dyDescent="0.25">
      <c r="A86" s="31" t="s">
        <v>72</v>
      </c>
      <c r="B86" s="32"/>
      <c r="C86" s="32">
        <v>0</v>
      </c>
      <c r="D86" s="32">
        <v>0</v>
      </c>
      <c r="E86" s="33">
        <v>0</v>
      </c>
      <c r="F86" s="33">
        <v>0</v>
      </c>
      <c r="G86" s="33">
        <v>0</v>
      </c>
      <c r="H86" s="33"/>
      <c r="I86" s="32"/>
      <c r="J86" s="32"/>
      <c r="K86" s="32"/>
      <c r="L86" s="32"/>
      <c r="M86" s="34"/>
      <c r="N86" s="32"/>
      <c r="O86" s="32"/>
      <c r="P86" s="132">
        <f t="shared" si="9"/>
        <v>0</v>
      </c>
      <c r="T86" s="7"/>
    </row>
    <row r="87" spans="1:20" x14ac:dyDescent="0.25">
      <c r="A87" s="118" t="s">
        <v>62</v>
      </c>
      <c r="B87" s="129">
        <f>+B14+B20+B30+B40+B56+B66</f>
        <v>1801700805.618</v>
      </c>
      <c r="C87" s="129">
        <f>+C14+C20+C30+C40+C56+C66</f>
        <v>0</v>
      </c>
      <c r="D87" s="129">
        <f>+D14+D20+D30+D40+D56</f>
        <v>24852164.349999998</v>
      </c>
      <c r="E87" s="129">
        <f t="shared" ref="E87:G87" si="10">+E14+E20+E30+E40+E56+E66</f>
        <v>36688937.609999999</v>
      </c>
      <c r="F87" s="129">
        <f>+F14+F20+F30+F40+F56+F66</f>
        <v>40986885.960000001</v>
      </c>
      <c r="G87" s="129">
        <f t="shared" si="10"/>
        <v>32547017.049999993</v>
      </c>
      <c r="H87" s="129">
        <f>+H14+H20+H30+H40+H56+H66</f>
        <v>32799803.68</v>
      </c>
      <c r="I87" s="129">
        <f>+I14+I20+I30+I40+I56+I66</f>
        <v>47124912.106462002</v>
      </c>
      <c r="J87" s="129">
        <f t="shared" ref="J87:M87" si="11">+J14+J20+J30+J40+J56+J66</f>
        <v>13871073.190000001</v>
      </c>
      <c r="K87" s="129">
        <f t="shared" si="11"/>
        <v>0</v>
      </c>
      <c r="L87" s="129">
        <f t="shared" si="11"/>
        <v>0</v>
      </c>
      <c r="M87" s="129">
        <f t="shared" si="11"/>
        <v>0</v>
      </c>
      <c r="N87" s="129"/>
      <c r="O87" s="129"/>
      <c r="P87" s="129">
        <f>+D87+E87+F87+G87+H87+I87+J87+K87+L87+M87+N87+O87</f>
        <v>228870793.94646198</v>
      </c>
      <c r="T87" s="3"/>
    </row>
    <row r="88" spans="1:20" ht="15.75" thickBot="1" x14ac:dyDescent="0.3">
      <c r="D88" s="96"/>
    </row>
    <row r="89" spans="1:20" ht="35.25" customHeight="1" thickBot="1" x14ac:dyDescent="0.3">
      <c r="A89" s="4" t="s">
        <v>80</v>
      </c>
      <c r="F89" s="8"/>
    </row>
    <row r="90" spans="1:20" ht="49.5" thickBot="1" x14ac:dyDescent="0.3">
      <c r="A90" s="5" t="s">
        <v>81</v>
      </c>
      <c r="F90" s="8"/>
      <c r="G90" s="8"/>
    </row>
    <row r="91" spans="1:20" ht="97.5" thickBot="1" x14ac:dyDescent="0.3">
      <c r="A91" s="6" t="s">
        <v>82</v>
      </c>
    </row>
    <row r="92" spans="1:20" x14ac:dyDescent="0.25">
      <c r="P92" s="99" t="s">
        <v>147</v>
      </c>
    </row>
    <row r="93" spans="1:20" x14ac:dyDescent="0.25">
      <c r="P93" s="99" t="s">
        <v>148</v>
      </c>
    </row>
    <row r="94" spans="1:20" x14ac:dyDescent="0.25">
      <c r="D94" s="99" t="s">
        <v>144</v>
      </c>
      <c r="F94" s="99" t="s">
        <v>146</v>
      </c>
      <c r="P94" s="99" t="s">
        <v>149</v>
      </c>
    </row>
    <row r="95" spans="1:20" ht="15.75" x14ac:dyDescent="0.25">
      <c r="D95" s="141" t="s">
        <v>157</v>
      </c>
      <c r="F95" s="99" t="s">
        <v>158</v>
      </c>
    </row>
    <row r="96" spans="1:20" ht="15.75" x14ac:dyDescent="0.25">
      <c r="D96" s="141" t="s">
        <v>145</v>
      </c>
      <c r="F96" s="99" t="s">
        <v>159</v>
      </c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23622047244094491" top="0.23622047244094491" bottom="0.59055118110236227" header="0.74803149606299213" footer="0.31496062992125984"/>
  <pageSetup scale="5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G10" sqref="G10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9.5703125" hidden="1" customWidth="1"/>
    <col min="9" max="9" width="0.42578125" hidden="1" customWidth="1"/>
    <col min="10" max="10" width="1.85546875" hidden="1" customWidth="1"/>
    <col min="11" max="11" width="2" hidden="1" customWidth="1"/>
    <col min="12" max="12" width="1.85546875" hidden="1" customWidth="1"/>
    <col min="13" max="13" width="1.140625" hidden="1" customWidth="1"/>
    <col min="14" max="14" width="16.85546875" customWidth="1"/>
  </cols>
  <sheetData>
    <row r="1" spans="1:14" ht="25.5" customHeight="1" thickBot="1" x14ac:dyDescent="0.3">
      <c r="A1" s="35" t="s">
        <v>96</v>
      </c>
      <c r="B1" s="36" t="s">
        <v>97</v>
      </c>
      <c r="C1" s="37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14" ht="18.75" customHeight="1" x14ac:dyDescent="0.25">
      <c r="A2" s="40" t="s">
        <v>98</v>
      </c>
      <c r="B2" s="41" t="s">
        <v>99</v>
      </c>
      <c r="C2" s="42" t="s">
        <v>100</v>
      </c>
      <c r="D2" s="43" t="s">
        <v>101</v>
      </c>
      <c r="E2" s="43" t="s">
        <v>102</v>
      </c>
      <c r="F2" s="43" t="s">
        <v>103</v>
      </c>
      <c r="G2" s="44" t="s">
        <v>104</v>
      </c>
      <c r="H2" s="101">
        <v>45108</v>
      </c>
      <c r="I2" s="100">
        <v>45139</v>
      </c>
      <c r="J2" s="100">
        <v>45170</v>
      </c>
      <c r="K2" s="43" t="s">
        <v>105</v>
      </c>
      <c r="L2" s="43" t="s">
        <v>106</v>
      </c>
      <c r="M2" s="43" t="s">
        <v>107</v>
      </c>
      <c r="N2" s="43" t="s">
        <v>156</v>
      </c>
    </row>
    <row r="3" spans="1:14" ht="15" customHeight="1" x14ac:dyDescent="0.25">
      <c r="A3" s="45" t="s">
        <v>108</v>
      </c>
      <c r="B3" s="46"/>
      <c r="C3" s="47"/>
      <c r="D3" s="48"/>
      <c r="E3" s="48"/>
      <c r="F3" s="48"/>
      <c r="G3" s="48"/>
      <c r="H3" s="48"/>
      <c r="I3" s="48"/>
      <c r="J3" s="48"/>
      <c r="K3" s="48"/>
      <c r="L3" s="48"/>
      <c r="M3" s="48"/>
      <c r="N3" s="48">
        <f>SUM(B3:M3)</f>
        <v>0</v>
      </c>
    </row>
    <row r="4" spans="1:14" x14ac:dyDescent="0.25">
      <c r="A4" s="49" t="s">
        <v>109</v>
      </c>
      <c r="B4" s="50">
        <v>22829103.380000003</v>
      </c>
      <c r="C4" s="51">
        <v>47851998.220000006</v>
      </c>
      <c r="D4" s="48">
        <v>28800135.629999999</v>
      </c>
      <c r="E4" s="48">
        <v>28575206.349999998</v>
      </c>
      <c r="F4" s="48">
        <v>31994637.470000003</v>
      </c>
      <c r="G4" s="48">
        <v>37332499.870000005</v>
      </c>
      <c r="H4" s="48"/>
      <c r="I4" s="48"/>
      <c r="J4" s="48"/>
      <c r="K4" s="48"/>
      <c r="L4" s="48"/>
      <c r="M4" s="48"/>
      <c r="N4" s="48">
        <f>SUM(B4:M4)</f>
        <v>197383580.92000002</v>
      </c>
    </row>
    <row r="5" spans="1:14" x14ac:dyDescent="0.25">
      <c r="A5" s="52" t="s">
        <v>110</v>
      </c>
      <c r="B5" s="50"/>
      <c r="C5" s="53"/>
      <c r="D5" s="48"/>
      <c r="E5" s="48"/>
      <c r="F5" s="48"/>
      <c r="G5" s="48"/>
      <c r="H5" s="48"/>
      <c r="I5" s="48"/>
      <c r="J5" s="48"/>
      <c r="K5" s="48"/>
      <c r="L5" s="48"/>
      <c r="M5" s="48"/>
      <c r="N5" s="48">
        <f t="shared" ref="N5:N38" si="0">SUM(B5:M5)</f>
        <v>0</v>
      </c>
    </row>
    <row r="6" spans="1:14" x14ac:dyDescent="0.25">
      <c r="A6" s="49" t="s">
        <v>111</v>
      </c>
      <c r="B6" s="54"/>
      <c r="C6" s="55"/>
      <c r="D6" s="48"/>
      <c r="E6" s="48"/>
      <c r="F6" s="48"/>
      <c r="G6" s="48"/>
      <c r="H6" s="48"/>
      <c r="I6" s="48"/>
      <c r="J6" s="48"/>
      <c r="K6" s="48"/>
      <c r="L6" s="48"/>
      <c r="M6" s="48"/>
      <c r="N6" s="48">
        <f t="shared" si="0"/>
        <v>0</v>
      </c>
    </row>
    <row r="7" spans="1:14" x14ac:dyDescent="0.25">
      <c r="A7" s="49" t="s">
        <v>112</v>
      </c>
      <c r="B7" s="54"/>
      <c r="C7" s="56"/>
      <c r="D7" s="48"/>
      <c r="E7" s="48"/>
      <c r="F7" s="48"/>
      <c r="G7" s="48"/>
      <c r="H7" s="48"/>
      <c r="I7" s="48"/>
      <c r="J7" s="48"/>
      <c r="K7" s="48"/>
      <c r="L7" s="48"/>
      <c r="M7" s="48"/>
      <c r="N7" s="48">
        <f t="shared" si="0"/>
        <v>0</v>
      </c>
    </row>
    <row r="8" spans="1:14" x14ac:dyDescent="0.25">
      <c r="A8" s="49" t="s">
        <v>113</v>
      </c>
      <c r="B8" s="54"/>
      <c r="C8" s="55"/>
      <c r="D8" s="48"/>
      <c r="E8" s="48"/>
      <c r="F8" s="48"/>
      <c r="G8" s="48"/>
      <c r="H8" s="48"/>
      <c r="I8" s="48"/>
      <c r="J8" s="48"/>
      <c r="K8" s="48"/>
      <c r="L8" s="48"/>
      <c r="M8" s="48"/>
      <c r="N8" s="48">
        <f t="shared" si="0"/>
        <v>0</v>
      </c>
    </row>
    <row r="9" spans="1:14" x14ac:dyDescent="0.25">
      <c r="A9" s="49" t="s">
        <v>114</v>
      </c>
      <c r="B9" s="50"/>
      <c r="C9" s="57"/>
      <c r="D9" s="48"/>
      <c r="E9" s="48"/>
      <c r="F9" s="48"/>
      <c r="G9" s="48"/>
      <c r="H9" s="48"/>
      <c r="I9" s="48"/>
      <c r="J9" s="48"/>
      <c r="K9" s="48"/>
      <c r="L9" s="48"/>
      <c r="M9" s="48"/>
      <c r="N9" s="48">
        <f t="shared" si="0"/>
        <v>0</v>
      </c>
    </row>
    <row r="10" spans="1:14" x14ac:dyDescent="0.25">
      <c r="A10" s="49" t="s">
        <v>115</v>
      </c>
      <c r="B10" s="50"/>
      <c r="C10" s="57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>
        <f t="shared" si="0"/>
        <v>0</v>
      </c>
    </row>
    <row r="11" spans="1:14" x14ac:dyDescent="0.25">
      <c r="A11" s="49" t="s">
        <v>116</v>
      </c>
      <c r="B11" s="50"/>
      <c r="C11" s="5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>
        <f t="shared" si="0"/>
        <v>0</v>
      </c>
    </row>
    <row r="12" spans="1:14" x14ac:dyDescent="0.25">
      <c r="A12" s="49" t="s">
        <v>117</v>
      </c>
      <c r="B12" s="50"/>
      <c r="C12" s="57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>
        <f t="shared" si="0"/>
        <v>0</v>
      </c>
    </row>
    <row r="13" spans="1:14" x14ac:dyDescent="0.25">
      <c r="A13" s="49" t="s">
        <v>118</v>
      </c>
      <c r="B13" s="54"/>
      <c r="C13" s="55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>
        <f t="shared" si="0"/>
        <v>0</v>
      </c>
    </row>
    <row r="14" spans="1:14" x14ac:dyDescent="0.25">
      <c r="A14" s="49" t="s">
        <v>119</v>
      </c>
      <c r="B14" s="50"/>
      <c r="C14" s="57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>
        <f t="shared" si="0"/>
        <v>0</v>
      </c>
    </row>
    <row r="15" spans="1:14" x14ac:dyDescent="0.25">
      <c r="A15" s="49" t="s">
        <v>120</v>
      </c>
      <c r="B15" s="54"/>
      <c r="C15" s="55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>
        <f t="shared" si="0"/>
        <v>0</v>
      </c>
    </row>
    <row r="16" spans="1:14" x14ac:dyDescent="0.25">
      <c r="A16" s="49" t="s">
        <v>121</v>
      </c>
      <c r="B16" s="50"/>
      <c r="C16" s="5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>
        <f t="shared" si="0"/>
        <v>0</v>
      </c>
    </row>
    <row r="17" spans="1:14" x14ac:dyDescent="0.25">
      <c r="A17" s="49" t="s">
        <v>122</v>
      </c>
      <c r="B17" s="58"/>
      <c r="C17" s="59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>
        <f t="shared" si="0"/>
        <v>0</v>
      </c>
    </row>
    <row r="18" spans="1:14" x14ac:dyDescent="0.25">
      <c r="A18" s="49" t="s">
        <v>123</v>
      </c>
      <c r="B18" s="50"/>
      <c r="C18" s="57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>
        <f t="shared" si="0"/>
        <v>0</v>
      </c>
    </row>
    <row r="19" spans="1:14" x14ac:dyDescent="0.25">
      <c r="A19" s="49" t="s">
        <v>124</v>
      </c>
      <c r="B19" s="54"/>
      <c r="C19" s="55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>
        <f t="shared" si="0"/>
        <v>0</v>
      </c>
    </row>
    <row r="20" spans="1:14" x14ac:dyDescent="0.25">
      <c r="A20" s="49" t="s">
        <v>125</v>
      </c>
      <c r="B20" s="54"/>
      <c r="C20" s="55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>
        <f t="shared" si="0"/>
        <v>0</v>
      </c>
    </row>
    <row r="21" spans="1:14" x14ac:dyDescent="0.25">
      <c r="A21" s="49" t="s">
        <v>126</v>
      </c>
      <c r="B21" s="50"/>
      <c r="C21" s="57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>
        <f t="shared" si="0"/>
        <v>0</v>
      </c>
    </row>
    <row r="22" spans="1:14" ht="18.75" x14ac:dyDescent="0.3">
      <c r="A22" s="60" t="s">
        <v>127</v>
      </c>
      <c r="B22" s="61"/>
      <c r="C22" s="62"/>
      <c r="D22" s="63"/>
      <c r="E22" s="63"/>
      <c r="F22" s="63"/>
      <c r="G22" s="63"/>
      <c r="H22" s="63"/>
      <c r="I22" s="63"/>
      <c r="J22" s="63"/>
      <c r="K22" s="64"/>
      <c r="L22" s="64"/>
      <c r="M22" s="63"/>
      <c r="N22" s="63">
        <f t="shared" si="0"/>
        <v>0</v>
      </c>
    </row>
    <row r="23" spans="1:14" x14ac:dyDescent="0.25">
      <c r="A23" s="49" t="s">
        <v>128</v>
      </c>
      <c r="B23" s="54"/>
      <c r="C23" s="55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>
        <f t="shared" si="0"/>
        <v>0</v>
      </c>
    </row>
    <row r="24" spans="1:14" x14ac:dyDescent="0.25">
      <c r="A24" s="65" t="s">
        <v>129</v>
      </c>
      <c r="B24" s="66"/>
      <c r="C24" s="67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>
        <f t="shared" si="0"/>
        <v>0</v>
      </c>
    </row>
    <row r="25" spans="1:14" x14ac:dyDescent="0.25">
      <c r="A25" s="49" t="s">
        <v>130</v>
      </c>
      <c r="B25" s="69"/>
      <c r="C25" s="70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>
        <f t="shared" si="0"/>
        <v>0</v>
      </c>
    </row>
    <row r="26" spans="1:14" x14ac:dyDescent="0.25">
      <c r="A26" s="49" t="s">
        <v>131</v>
      </c>
      <c r="B26" s="54"/>
      <c r="C26" s="55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>
        <f t="shared" si="0"/>
        <v>0</v>
      </c>
    </row>
    <row r="27" spans="1:14" x14ac:dyDescent="0.25">
      <c r="A27" s="49" t="s">
        <v>132</v>
      </c>
      <c r="B27" s="54"/>
      <c r="C27" s="55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>
        <f t="shared" si="0"/>
        <v>0</v>
      </c>
    </row>
    <row r="28" spans="1:14" x14ac:dyDescent="0.25">
      <c r="A28" s="49" t="s">
        <v>133</v>
      </c>
      <c r="B28" s="54"/>
      <c r="C28" s="55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>
        <f t="shared" si="0"/>
        <v>0</v>
      </c>
    </row>
    <row r="29" spans="1:14" x14ac:dyDescent="0.25">
      <c r="A29" s="65" t="s">
        <v>134</v>
      </c>
      <c r="B29" s="66"/>
      <c r="C29" s="67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>
        <f t="shared" si="0"/>
        <v>0</v>
      </c>
    </row>
    <row r="30" spans="1:14" x14ac:dyDescent="0.25">
      <c r="A30" s="49" t="s">
        <v>135</v>
      </c>
      <c r="B30" s="54"/>
      <c r="C30" s="55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>
        <f t="shared" si="0"/>
        <v>0</v>
      </c>
    </row>
    <row r="31" spans="1:14" x14ac:dyDescent="0.25">
      <c r="A31" s="49" t="s">
        <v>136</v>
      </c>
      <c r="B31" s="50"/>
      <c r="C31" s="57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>
        <f t="shared" si="0"/>
        <v>0</v>
      </c>
    </row>
    <row r="32" spans="1:14" x14ac:dyDescent="0.25">
      <c r="A32" s="49"/>
      <c r="B32" s="72"/>
      <c r="C32" s="73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>
        <f t="shared" si="0"/>
        <v>0</v>
      </c>
    </row>
    <row r="33" spans="1:14" ht="15.75" x14ac:dyDescent="0.25">
      <c r="A33" s="74" t="s">
        <v>137</v>
      </c>
      <c r="B33" s="75"/>
      <c r="C33" s="76"/>
      <c r="D33" s="77"/>
      <c r="E33" s="77"/>
      <c r="F33" s="77"/>
      <c r="G33" s="77"/>
      <c r="H33" s="77"/>
      <c r="I33" s="77"/>
      <c r="J33" s="77"/>
      <c r="K33" s="77"/>
      <c r="L33" s="77"/>
      <c r="M33" s="77"/>
      <c r="N33" s="77">
        <f t="shared" si="0"/>
        <v>0</v>
      </c>
    </row>
    <row r="34" spans="1:14" x14ac:dyDescent="0.25">
      <c r="A34" s="78" t="s">
        <v>138</v>
      </c>
      <c r="B34" s="79"/>
      <c r="C34" s="80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>
        <f t="shared" si="0"/>
        <v>0</v>
      </c>
    </row>
    <row r="35" spans="1:14" x14ac:dyDescent="0.25">
      <c r="A35" s="78" t="s">
        <v>139</v>
      </c>
      <c r="B35" s="81"/>
      <c r="C35" s="82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>
        <f t="shared" si="0"/>
        <v>0</v>
      </c>
    </row>
    <row r="36" spans="1:14" x14ac:dyDescent="0.25">
      <c r="A36" s="78" t="s">
        <v>140</v>
      </c>
      <c r="B36" s="83"/>
      <c r="C36" s="80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>
        <f t="shared" si="0"/>
        <v>0</v>
      </c>
    </row>
    <row r="37" spans="1:14" x14ac:dyDescent="0.25">
      <c r="A37" s="78" t="s">
        <v>141</v>
      </c>
      <c r="B37" s="81"/>
      <c r="C37" s="82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>
        <f t="shared" si="0"/>
        <v>0</v>
      </c>
    </row>
    <row r="38" spans="1:14" ht="15.75" thickBot="1" x14ac:dyDescent="0.3">
      <c r="A38" s="84" t="s">
        <v>142</v>
      </c>
      <c r="B38" s="83"/>
      <c r="C38" s="85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>
        <f t="shared" si="0"/>
        <v>0</v>
      </c>
    </row>
    <row r="39" spans="1:14" ht="15.75" thickBot="1" x14ac:dyDescent="0.3">
      <c r="A39" s="87" t="s">
        <v>143</v>
      </c>
      <c r="B39" s="88"/>
      <c r="C39" s="89"/>
      <c r="D39" s="90"/>
      <c r="E39" s="90"/>
      <c r="F39" s="90"/>
      <c r="G39" s="90"/>
      <c r="H39" s="90"/>
      <c r="I39" s="91"/>
      <c r="J39" s="91"/>
      <c r="K39" s="90"/>
      <c r="L39" s="91"/>
      <c r="M39" s="90"/>
      <c r="N39" s="92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2023-08-11T19:17:20Z</cp:lastPrinted>
  <dcterms:created xsi:type="dcterms:W3CDTF">2021-07-29T18:58:50Z</dcterms:created>
  <dcterms:modified xsi:type="dcterms:W3CDTF">2023-08-22T13:33:39Z</dcterms:modified>
</cp:coreProperties>
</file>