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Presupuesto Aprobado-Ejec  FEBR" sheetId="2" r:id="rId1"/>
    <sheet name="INGRESOS DE VS Y FR " sheetId="4" r:id="rId2"/>
  </sheets>
  <externalReferences>
    <externalReference r:id="rId3"/>
    <externalReference r:id="rId4"/>
    <externalReference r:id="rId5"/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2" i="2" l="1"/>
  <c r="K61" i="2"/>
  <c r="K57" i="2"/>
  <c r="K39" i="2"/>
  <c r="K37" i="2"/>
  <c r="K36" i="2"/>
  <c r="K35" i="2"/>
  <c r="K34" i="2"/>
  <c r="K31" i="2"/>
  <c r="K28" i="2"/>
  <c r="K26" i="2"/>
  <c r="K27" i="2"/>
  <c r="K25" i="2"/>
  <c r="K24" i="2"/>
  <c r="K23" i="2"/>
  <c r="K22" i="2"/>
  <c r="K21" i="2"/>
  <c r="K16" i="2"/>
  <c r="K15" i="2"/>
  <c r="J64" i="2" l="1"/>
  <c r="J61" i="2"/>
  <c r="J59" i="2"/>
  <c r="J57" i="2"/>
  <c r="J39" i="2"/>
  <c r="J37" i="2"/>
  <c r="J36" i="2"/>
  <c r="J35" i="2"/>
  <c r="J34" i="2"/>
  <c r="J33" i="2"/>
  <c r="J32" i="2"/>
  <c r="J31" i="2"/>
  <c r="J28" i="2"/>
  <c r="J27" i="2"/>
  <c r="J24" i="2"/>
  <c r="J23" i="2"/>
  <c r="J21" i="2"/>
  <c r="J16" i="2"/>
  <c r="J15" i="2"/>
  <c r="H36" i="2" l="1"/>
  <c r="H35" i="2"/>
  <c r="H34" i="2"/>
  <c r="H33" i="2"/>
  <c r="H31" i="2"/>
  <c r="H28" i="2"/>
  <c r="H27" i="2"/>
  <c r="H25" i="2"/>
  <c r="H24" i="2"/>
  <c r="H23" i="2"/>
  <c r="H22" i="2"/>
  <c r="H21" i="2"/>
  <c r="H16" i="2"/>
  <c r="H15" i="2"/>
  <c r="G20" i="2" l="1"/>
  <c r="G16" i="2"/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B20" i="2"/>
  <c r="B14" i="2"/>
  <c r="D30" i="2" l="1"/>
  <c r="D20" i="2"/>
  <c r="D14" i="2"/>
  <c r="D56" i="2"/>
  <c r="C56" i="2"/>
  <c r="C87" i="2" s="1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P14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<sst xmlns="http://schemas.openxmlformats.org/spreadsheetml/2006/main" count="153" uniqueCount="151">
  <si>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</si>
  <si>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</si>
  <si>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</si>
  <si>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</si>
  <si>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</si>
  <si>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</si>
  <si>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</si>
  <si>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</si>
  <si>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</si>
  <si>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</si>
  <si>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</si>
  <si>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</si>
  <si>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</si>
  <si>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</si>
  <si>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</si>
  <si>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</si>
  <si>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</si>
  <si>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</si>
  <si>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</si>
  <si>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</si>
  <si>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</si>
  <si>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</si>
  <si>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</si>
  <si>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</si>
  <si>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</si>
  <si>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</si>
  <si>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</si>
  <si>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</si>
  <si>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</si>
  <si>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</si>
  <si>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</si>
  <si>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</si>
  <si>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</si>
  <si>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</si>
  <si>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</si>
  <si>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</si>
  <si>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</si>
  <si>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</si>
  <si>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</si>
  <si>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</si>
  <si>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</si>
  <si>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</si>
  <si>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</si>
  <si>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</si>
  <si>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</si>
  <si>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</si>
  <si>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</si>
  <si>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</si>
  <si>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</si>
  <si>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</si>
  <si>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</si>
  <si>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</si>
  <si>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</si>
  <si>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</si>
  <si>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</si>
  <si>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</si>
  <si>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</si>
  <si>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</si>
  <si>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</si>
  <si>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</si>
  <si>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</si>
  <si>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</si>
  <si>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</si>
  <si>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</si>
  <si>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</si>
  <si>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</si>
  <si>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</si>
  <si>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</si>
  <si>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</si>
  <si>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</si>
  <si>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</si>
  <si>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</si>
  <si>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</si>
  <si>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</si>
  <si>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</si>
  <si>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</si>
  <si>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</si>
  <si>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</si>
  <si>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</si>
  <si>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</si>
  <si>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</si>
  <si>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</si>
  <si>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</si>
  <si>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</si>
  <si>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</si>
  <si>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</si>
  <si>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</si>
  <si>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</si>
  <si>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</si>
  <si>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</si>
  <si>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</si>
  <si>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</si>
  <si>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</si>
  <si>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</si>
  <si>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</si>
  <si>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</si>
  <si>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</si>
  <si>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</si>
  <si>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</si>
  <si>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</si>
  <si>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</si>
  <si>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</si>
  <si>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</si>
  <si>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</si>
  <si>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</si>
  <si>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</si>
  <si>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</si>
  <si>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</si>
  <si>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</si>
  <si>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</si>
  <si>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</si>
  <si>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</si>
  <si>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</si>
  <si>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</si>
  <si>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</si>
  <si>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</si>
  <si>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</si>
  <si>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</si>
  <si>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</si>
  <si>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</si>
  <si>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</si>
  <si>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</si>
  <si>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</si>
  <si>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</si>
  <si>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</si>
  <si>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</si>
  <si>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</si>
  <si>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</si>
  <si>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</si>
  <si>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</si>
  <si>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</si>
  <si>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</si>
  <si>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</si>
  <si>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>ENERO 2024</t>
  </si>
  <si>
    <t>FEBREO 2024</t>
  </si>
  <si>
    <t>MARZO 2024</t>
  </si>
  <si>
    <t>Abril 2024</t>
  </si>
  <si>
    <t>MAYO 2024</t>
  </si>
  <si>
    <t>Junio 2024</t>
  </si>
  <si>
    <t>Julio 2024</t>
  </si>
  <si>
    <t>Agosto 2024</t>
  </si>
  <si>
    <t>SEPTEMBRE 2024</t>
  </si>
  <si>
    <t>OCTUBRE 2024</t>
  </si>
  <si>
    <t>NOVIEMBRE 2024</t>
  </si>
  <si>
    <t>DICIEMBRE 2024</t>
  </si>
  <si>
    <t>LIC. Adriano Miguel Ureña</t>
  </si>
  <si>
    <t>ADMINISTRADOR</t>
  </si>
  <si>
    <t>TOTAL  DEL 2024</t>
  </si>
  <si>
    <t>DR. JOSE LUIS BAUTISTA</t>
  </si>
  <si>
    <r>
      <t>INGRESOS</t>
    </r>
    <r>
      <rPr>
        <b/>
        <sz val="10"/>
        <rFont val="Calibri"/>
        <family val="2"/>
        <scheme val="minor"/>
      </rPr>
      <t xml:space="preserve"> VS</t>
    </r>
    <r>
      <rPr>
        <b/>
        <sz val="10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</si>
  <si>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0"/>
        <rFont val="Calibri"/>
        <family val="2"/>
        <scheme val="minor"/>
      </rPr>
      <t>FR</t>
    </r>
    <r>
      <rPr>
        <b/>
        <sz val="10"/>
        <color rgb="FFFF0000"/>
        <rFont val="Calibri"/>
        <family val="2"/>
        <scheme val="minor"/>
      </rPr>
      <t xml:space="preserve"> EN RD$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</si>
</sst>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8" tint="0.79998168889431442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43" fontId="24" fillId="0" borderId="0" applyFont="0" applyFill="0" applyBorder="0" applyAlignment="0" applyProtection="0"/>
    <xf numFmtId="43" fontId="23" fillId="0" borderId="0" applyFont="0" applyFill="0" applyBorder="0" applyAlignment="0" applyProtection="0"/>
  </cellStyleXfs>
  <cellXfs count="154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wrapText="1"/>
    </xf>
    <xf numFmtId="4" fontId="9" fillId="0" borderId="0" xfId="0" applyNumberFormat="1" applyFont="1" applyAlignment="1">
      <alignment horizontal="right"/>
    </xf>
    <xf numFmtId="4" fontId="10" fillId="0" borderId="0" xfId="0" applyNumberFormat="1" applyFont="1" applyAlignment="1">
      <alignment horizontal="right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 indent="2"/>
    </xf>
    <xf numFmtId="0" fontId="5" fillId="0" borderId="4" xfId="0" applyFont="1" applyBorder="1" applyAlignment="1">
      <alignment horizontal="left" vertical="top" wrapText="1" indent="2"/>
    </xf>
    <xf numFmtId="0" fontId="5" fillId="0" borderId="6" xfId="0" applyFont="1" applyBorder="1" applyAlignment="1">
      <alignment horizontal="left" vertical="center" wrapText="1" indent="2"/>
    </xf>
    <xf numFmtId="0" fontId="15" fillId="5" borderId="8" xfId="0" applyFont="1" applyFill="1" applyBorder="1" applyAlignment="1">
      <alignment horizontal="center" wrapText="1"/>
    </xf>
    <xf numFmtId="43" fontId="16" fillId="5" borderId="9" xfId="1" applyFont="1" applyFill="1" applyBorder="1" applyAlignment="1">
      <alignment horizontal="center" wrapText="1"/>
    </xf>
    <xf numFmtId="43" fontId="16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17" fillId="6" borderId="12" xfId="0" applyFont="1" applyFill="1" applyBorder="1" applyAlignment="1">
      <alignment horizontal="center" wrapText="1"/>
    </xf>
    <xf numFmtId="0" fontId="2" fillId="6" borderId="5" xfId="0" applyFont="1" applyFill="1" applyBorder="1"/>
    <xf numFmtId="0" fontId="18" fillId="0" borderId="12" xfId="0" applyFont="1" applyBorder="1" applyAlignment="1">
      <alignment horizontal="left" wrapText="1"/>
    </xf>
    <xf numFmtId="43" fontId="19" fillId="0" borderId="14" xfId="1" applyFont="1" applyFill="1" applyBorder="1" applyAlignment="1">
      <alignment horizontal="center" wrapText="1"/>
    </xf>
    <xf numFmtId="43" fontId="19" fillId="0" borderId="4" xfId="1" applyFont="1" applyFill="1" applyBorder="1" applyAlignment="1">
      <alignment horizontal="center" wrapText="1"/>
    </xf>
    <xf numFmtId="43" fontId="20" fillId="0" borderId="4" xfId="1" applyFont="1" applyFill="1" applyBorder="1"/>
    <xf numFmtId="0" fontId="19" fillId="0" borderId="12" xfId="0" applyFont="1" applyBorder="1"/>
    <xf numFmtId="43" fontId="19" fillId="0" borderId="14" xfId="1" applyFont="1" applyFill="1" applyBorder="1"/>
    <xf numFmtId="39" fontId="19" fillId="0" borderId="4" xfId="2" applyNumberFormat="1" applyFont="1" applyFill="1" applyBorder="1"/>
    <xf numFmtId="0" fontId="19" fillId="0" borderId="12" xfId="0" applyFont="1" applyBorder="1" applyAlignment="1">
      <alignment horizontal="left"/>
    </xf>
    <xf numFmtId="40" fontId="19" fillId="0" borderId="4" xfId="2" applyNumberFormat="1" applyFont="1" applyFill="1" applyBorder="1"/>
    <xf numFmtId="43" fontId="19" fillId="0" borderId="14" xfId="1" applyFont="1" applyFill="1" applyBorder="1" applyAlignment="1"/>
    <xf numFmtId="43" fontId="19" fillId="0" borderId="4" xfId="1" applyFont="1" applyFill="1" applyBorder="1" applyAlignment="1"/>
    <xf numFmtId="39" fontId="19" fillId="0" borderId="4" xfId="1" applyNumberFormat="1" applyFont="1" applyFill="1" applyBorder="1" applyAlignment="1"/>
    <xf numFmtId="43" fontId="19" fillId="0" borderId="4" xfId="1" applyFont="1" applyFill="1" applyBorder="1"/>
    <xf numFmtId="43" fontId="19" fillId="0" borderId="14" xfId="1" applyFont="1" applyFill="1" applyBorder="1" applyAlignment="1">
      <alignment wrapText="1"/>
    </xf>
    <xf numFmtId="43" fontId="19" fillId="0" borderId="4" xfId="1" applyFont="1" applyFill="1" applyBorder="1" applyAlignment="1">
      <alignment wrapText="1"/>
    </xf>
    <xf numFmtId="0" fontId="21" fillId="6" borderId="12" xfId="0" applyFont="1" applyFill="1" applyBorder="1" applyAlignment="1">
      <alignment horizontal="center"/>
    </xf>
    <xf numFmtId="43" fontId="20" fillId="6" borderId="14" xfId="1" applyFont="1" applyFill="1" applyBorder="1" applyAlignment="1"/>
    <xf numFmtId="43" fontId="20" fillId="6" borderId="4" xfId="1" applyFont="1" applyFill="1" applyBorder="1" applyAlignment="1"/>
    <xf numFmtId="43" fontId="20" fillId="6" borderId="4" xfId="1" applyFont="1" applyFill="1" applyBorder="1"/>
    <xf numFmtId="0" fontId="20" fillId="6" borderId="4" xfId="0" applyFont="1" applyFill="1" applyBorder="1"/>
    <xf numFmtId="0" fontId="16" fillId="0" borderId="12" xfId="0" applyFont="1" applyBorder="1"/>
    <xf numFmtId="43" fontId="19" fillId="0" borderId="14" xfId="1" applyFont="1" applyBorder="1" applyAlignment="1">
      <alignment horizontal="center"/>
    </xf>
    <xf numFmtId="43" fontId="19" fillId="0" borderId="4" xfId="1" applyFont="1" applyBorder="1" applyAlignment="1">
      <alignment horizontal="center"/>
    </xf>
    <xf numFmtId="43" fontId="0" fillId="0" borderId="4" xfId="1" applyFont="1" applyBorder="1"/>
    <xf numFmtId="43" fontId="22" fillId="0" borderId="14" xfId="1" applyFont="1" applyFill="1" applyBorder="1"/>
    <xf numFmtId="39" fontId="22" fillId="0" borderId="4" xfId="2" applyNumberFormat="1" applyFont="1" applyFill="1" applyBorder="1"/>
    <xf numFmtId="43" fontId="14" fillId="0" borderId="4" xfId="1" applyFont="1" applyFill="1" applyBorder="1"/>
    <xf numFmtId="43" fontId="16" fillId="0" borderId="14" xfId="1" applyFont="1" applyFill="1" applyBorder="1"/>
    <xf numFmtId="4" fontId="19" fillId="0" borderId="4" xfId="3" applyNumberFormat="1" applyFont="1" applyBorder="1"/>
    <xf numFmtId="0" fontId="17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0" fillId="0" borderId="12" xfId="0" applyFont="1" applyBorder="1"/>
    <xf numFmtId="43" fontId="20" fillId="0" borderId="14" xfId="1" applyFont="1" applyFill="1" applyBorder="1" applyAlignment="1"/>
    <xf numFmtId="43" fontId="20" fillId="0" borderId="4" xfId="1" applyFont="1" applyFill="1" applyBorder="1" applyAlignment="1"/>
    <xf numFmtId="43" fontId="20" fillId="0" borderId="14" xfId="1" applyFont="1" applyFill="1" applyBorder="1"/>
    <xf numFmtId="39" fontId="20" fillId="0" borderId="4" xfId="2" applyNumberFormat="1" applyFont="1" applyFill="1" applyBorder="1"/>
    <xf numFmtId="43" fontId="20" fillId="0" borderId="15" xfId="1" applyFont="1" applyFill="1" applyBorder="1" applyAlignment="1"/>
    <xf numFmtId="0" fontId="20" fillId="0" borderId="16" xfId="0" applyFont="1" applyBorder="1"/>
    <xf numFmtId="43" fontId="20" fillId="0" borderId="6" xfId="1" applyFont="1" applyFill="1" applyBorder="1" applyAlignment="1"/>
    <xf numFmtId="43" fontId="20" fillId="0" borderId="6" xfId="1" applyFont="1" applyFill="1" applyBorder="1"/>
    <xf numFmtId="0" fontId="2" fillId="0" borderId="17" xfId="0" applyFont="1" applyBorder="1" applyAlignment="1">
      <alignment horizontal="right"/>
    </xf>
    <xf numFmtId="43" fontId="2" fillId="0" borderId="7" xfId="0" applyNumberFormat="1" applyFont="1" applyBorder="1"/>
    <xf numFmtId="43" fontId="2" fillId="0" borderId="9" xfId="0" applyNumberFormat="1" applyFont="1" applyBorder="1"/>
    <xf numFmtId="43" fontId="2" fillId="0" borderId="10" xfId="0" applyNumberFormat="1" applyFont="1" applyBorder="1"/>
    <xf numFmtId="43" fontId="2" fillId="0" borderId="10" xfId="1" applyFont="1" applyBorder="1"/>
    <xf numFmtId="43" fontId="2" fillId="0" borderId="11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0" fillId="0" borderId="0" xfId="0" applyNumberFormat="1"/>
    <xf numFmtId="166" fontId="16" fillId="7" borderId="4" xfId="4" applyNumberFormat="1" applyFont="1" applyFill="1" applyBorder="1" applyAlignment="1">
      <alignment vertical="top"/>
    </xf>
    <xf numFmtId="166" fontId="19" fillId="7" borderId="4" xfId="4" applyNumberFormat="1" applyFont="1" applyFill="1" applyBorder="1" applyAlignment="1">
      <alignment vertical="top"/>
    </xf>
    <xf numFmtId="0" fontId="2" fillId="0" borderId="0" xfId="0" applyFont="1"/>
    <xf numFmtId="0" fontId="11" fillId="0" borderId="0" xfId="0" applyFont="1" applyAlignment="1">
      <alignment vertical="top" wrapText="1" readingOrder="1"/>
    </xf>
    <xf numFmtId="0" fontId="6" fillId="2" borderId="4" xfId="0" applyFont="1" applyFill="1" applyBorder="1" applyAlignment="1">
      <alignment vertical="center"/>
    </xf>
    <xf numFmtId="0" fontId="13" fillId="0" borderId="0" xfId="0" applyFont="1" applyAlignment="1">
      <alignment horizontal="left"/>
    </xf>
    <xf numFmtId="43" fontId="0" fillId="0" borderId="0" xfId="1" applyFont="1"/>
    <xf numFmtId="0" fontId="13" fillId="0" borderId="0" xfId="0" applyFont="1" applyAlignment="1">
      <alignment horizontal="left" vertical="top"/>
    </xf>
    <xf numFmtId="17" fontId="15" fillId="6" borderId="13" xfId="1" applyNumberFormat="1" applyFont="1" applyFill="1" applyBorder="1" applyAlignment="1">
      <alignment horizontal="center" wrapText="1"/>
    </xf>
    <xf numFmtId="17" fontId="15" fillId="6" borderId="5" xfId="1" applyNumberFormat="1" applyFont="1" applyFill="1" applyBorder="1" applyAlignment="1">
      <alignment horizontal="center" wrapText="1"/>
    </xf>
    <xf numFmtId="49" fontId="25" fillId="0" borderId="4" xfId="0" applyNumberFormat="1" applyFont="1" applyBorder="1" applyAlignment="1">
      <alignment horizontal="left" vertical="top" wrapText="1" readingOrder="1"/>
    </xf>
    <xf numFmtId="0" fontId="25" fillId="0" borderId="4" xfId="0" applyFont="1" applyBorder="1" applyAlignment="1">
      <alignment horizontal="left" vertical="top" wrapText="1" readingOrder="1"/>
    </xf>
    <xf numFmtId="0" fontId="25" fillId="0" borderId="12" xfId="0" applyFont="1" applyBorder="1" applyAlignment="1">
      <alignment vertical="top" wrapText="1" readingOrder="1"/>
    </xf>
    <xf numFmtId="0" fontId="26" fillId="0" borderId="18" xfId="0" applyFont="1" applyBorder="1" applyAlignment="1">
      <alignment horizontal="left" vertical="top" wrapText="1" readingOrder="1"/>
    </xf>
    <xf numFmtId="43" fontId="25" fillId="0" borderId="18" xfId="1" applyFont="1" applyBorder="1" applyAlignment="1">
      <alignment vertical="top" wrapText="1" readingOrder="1"/>
    </xf>
    <xf numFmtId="43" fontId="25" fillId="0" borderId="4" xfId="1" applyFont="1" applyBorder="1" applyAlignment="1">
      <alignment vertical="top" wrapText="1" readingOrder="1"/>
    </xf>
    <xf numFmtId="43" fontId="16" fillId="0" borderId="4" xfId="1" applyFont="1" applyFill="1" applyBorder="1" applyAlignment="1"/>
    <xf numFmtId="43" fontId="25" fillId="0" borderId="4" xfId="1" applyFont="1" applyBorder="1" applyAlignment="1">
      <alignment horizontal="left" vertical="top" wrapText="1" readingOrder="1"/>
    </xf>
    <xf numFmtId="4" fontId="25" fillId="0" borderId="4" xfId="0" applyNumberFormat="1" applyFont="1" applyBorder="1" applyAlignment="1">
      <alignment vertical="top" wrapText="1" readingOrder="1"/>
    </xf>
    <xf numFmtId="4" fontId="4" fillId="0" borderId="4" xfId="0" applyNumberFormat="1" applyFont="1" applyBorder="1"/>
    <xf numFmtId="0" fontId="25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4" fontId="16" fillId="0" borderId="4" xfId="5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25" fillId="0" borderId="6" xfId="0" applyFont="1" applyBorder="1" applyAlignment="1">
      <alignment vertical="top" wrapText="1" readingOrder="1"/>
    </xf>
    <xf numFmtId="43" fontId="25" fillId="0" borderId="16" xfId="0" applyNumberFormat="1" applyFont="1" applyBorder="1" applyAlignment="1">
      <alignment vertical="top" wrapText="1" readingOrder="1"/>
    </xf>
    <xf numFmtId="43" fontId="25" fillId="0" borderId="6" xfId="0" applyNumberFormat="1" applyFont="1" applyBorder="1" applyAlignment="1">
      <alignment vertical="top" wrapText="1" readingOrder="1"/>
    </xf>
    <xf numFmtId="49" fontId="27" fillId="4" borderId="20" xfId="0" applyNumberFormat="1" applyFont="1" applyFill="1" applyBorder="1" applyAlignment="1">
      <alignment horizontal="center"/>
    </xf>
    <xf numFmtId="17" fontId="27" fillId="4" borderId="19" xfId="0" applyNumberFormat="1" applyFont="1" applyFill="1" applyBorder="1" applyAlignment="1">
      <alignment horizontal="center"/>
    </xf>
    <xf numFmtId="17" fontId="27" fillId="4" borderId="20" xfId="0" applyNumberFormat="1" applyFont="1" applyFill="1" applyBorder="1" applyAlignment="1">
      <alignment horizontal="center"/>
    </xf>
    <xf numFmtId="0" fontId="27" fillId="4" borderId="21" xfId="0" applyFont="1" applyFill="1" applyBorder="1" applyAlignment="1">
      <alignment horizontal="center"/>
    </xf>
    <xf numFmtId="43" fontId="4" fillId="0" borderId="5" xfId="1" applyFont="1" applyBorder="1" applyAlignment="1">
      <alignment horizontal="left" vertical="center" wrapText="1"/>
    </xf>
    <xf numFmtId="43" fontId="4" fillId="0" borderId="5" xfId="1" applyFont="1" applyBorder="1"/>
    <xf numFmtId="43" fontId="4" fillId="0" borderId="4" xfId="1" applyFont="1" applyBorder="1"/>
    <xf numFmtId="43" fontId="5" fillId="0" borderId="4" xfId="0" applyNumberFormat="1" applyFont="1" applyBorder="1" applyAlignment="1">
      <alignment vertical="center" wrapText="1"/>
    </xf>
    <xf numFmtId="43" fontId="5" fillId="0" borderId="4" xfId="1" applyFont="1" applyBorder="1"/>
    <xf numFmtId="4" fontId="28" fillId="0" borderId="5" xfId="0" applyNumberFormat="1" applyFont="1" applyBorder="1" applyAlignment="1">
      <alignment horizontal="right"/>
    </xf>
    <xf numFmtId="43" fontId="28" fillId="0" borderId="5" xfId="1" applyFont="1" applyBorder="1" applyAlignment="1">
      <alignment horizontal="right"/>
    </xf>
    <xf numFmtId="43" fontId="29" fillId="0" borderId="5" xfId="1" applyFont="1" applyBorder="1" applyAlignment="1">
      <alignment horizontal="right"/>
    </xf>
    <xf numFmtId="43" fontId="29" fillId="0" borderId="4" xfId="0" applyNumberFormat="1" applyFont="1" applyBorder="1" applyAlignment="1">
      <alignment horizontal="right"/>
    </xf>
    <xf numFmtId="4" fontId="28" fillId="0" borderId="4" xfId="0" applyNumberFormat="1" applyFont="1" applyBorder="1" applyAlignment="1">
      <alignment horizontal="right"/>
    </xf>
    <xf numFmtId="43" fontId="28" fillId="0" borderId="4" xfId="1" applyFont="1" applyBorder="1" applyAlignment="1">
      <alignment horizontal="right"/>
    </xf>
    <xf numFmtId="43" fontId="29" fillId="0" borderId="4" xfId="1" applyFont="1" applyBorder="1" applyAlignment="1">
      <alignment horizontal="right"/>
    </xf>
    <xf numFmtId="164" fontId="5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vertical="center" wrapText="1"/>
    </xf>
    <xf numFmtId="4" fontId="5" fillId="0" borderId="4" xfId="0" applyNumberFormat="1" applyFont="1" applyBorder="1"/>
    <xf numFmtId="4" fontId="28" fillId="0" borderId="6" xfId="0" applyNumberFormat="1" applyFont="1" applyBorder="1" applyAlignment="1">
      <alignment horizontal="right"/>
    </xf>
    <xf numFmtId="43" fontId="28" fillId="0" borderId="6" xfId="1" applyFont="1" applyBorder="1" applyAlignment="1">
      <alignment horizontal="right"/>
    </xf>
    <xf numFmtId="43" fontId="29" fillId="0" borderId="5" xfId="0" applyNumberFormat="1" applyFont="1" applyBorder="1" applyAlignment="1">
      <alignment horizontal="right"/>
    </xf>
    <xf numFmtId="43" fontId="5" fillId="0" borderId="6" xfId="1" applyFont="1" applyBorder="1"/>
    <xf numFmtId="0" fontId="5" fillId="0" borderId="0" xfId="0" applyFont="1"/>
    <xf numFmtId="43" fontId="29" fillId="0" borderId="6" xfId="0" applyNumberFormat="1" applyFont="1" applyBorder="1" applyAlignment="1">
      <alignment horizontal="right"/>
    </xf>
    <xf numFmtId="43" fontId="5" fillId="0" borderId="5" xfId="1" applyFont="1" applyBorder="1" applyAlignment="1">
      <alignment vertical="center" wrapText="1"/>
    </xf>
    <xf numFmtId="0" fontId="5" fillId="0" borderId="4" xfId="0" applyFont="1" applyBorder="1"/>
    <xf numFmtId="43" fontId="4" fillId="0" borderId="4" xfId="0" applyNumberFormat="1" applyFont="1" applyBorder="1" applyAlignment="1">
      <alignment vertical="center" wrapText="1"/>
    </xf>
    <xf numFmtId="43" fontId="5" fillId="3" borderId="4" xfId="0" applyNumberFormat="1" applyFont="1" applyFill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wrapText="1"/>
    </xf>
    <xf numFmtId="43" fontId="5" fillId="0" borderId="4" xfId="1" applyFont="1" applyBorder="1" applyAlignment="1"/>
    <xf numFmtId="43" fontId="4" fillId="0" borderId="4" xfId="1" applyFont="1" applyBorder="1" applyAlignment="1">
      <alignment vertical="center" wrapText="1"/>
    </xf>
    <xf numFmtId="4" fontId="4" fillId="0" borderId="4" xfId="1" applyNumberFormat="1" applyFont="1" applyBorder="1" applyAlignment="1">
      <alignment vertical="center" wrapText="1"/>
    </xf>
    <xf numFmtId="43" fontId="30" fillId="0" borderId="4" xfId="0" applyNumberFormat="1" applyFont="1" applyBorder="1" applyAlignment="1">
      <alignment horizontal="right"/>
    </xf>
    <xf numFmtId="4" fontId="31" fillId="0" borderId="4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vertical="center" wrapText="1"/>
    </xf>
    <xf numFmtId="164" fontId="4" fillId="0" borderId="6" xfId="0" applyNumberFormat="1" applyFont="1" applyBorder="1" applyAlignment="1">
      <alignment vertical="center" wrapText="1"/>
    </xf>
    <xf numFmtId="43" fontId="4" fillId="0" borderId="6" xfId="1" applyFont="1" applyBorder="1"/>
    <xf numFmtId="43" fontId="6" fillId="2" borderId="4" xfId="1" applyFont="1" applyFill="1" applyBorder="1"/>
    <xf numFmtId="0" fontId="7" fillId="0" borderId="29" xfId="0" applyFont="1" applyBorder="1" applyAlignment="1">
      <alignment horizontal="left" wrapText="1"/>
    </xf>
    <xf numFmtId="0" fontId="7" fillId="0" borderId="30" xfId="0" applyFont="1" applyBorder="1" applyAlignment="1">
      <alignment horizontal="left" wrapText="1"/>
    </xf>
    <xf numFmtId="0" fontId="7" fillId="0" borderId="31" xfId="0" applyFont="1" applyBorder="1" applyAlignment="1">
      <alignment horizontal="left" wrapText="1"/>
    </xf>
    <xf numFmtId="0" fontId="27" fillId="4" borderId="22" xfId="0" applyFont="1" applyFill="1" applyBorder="1" applyAlignment="1">
      <alignment horizontal="center" vertical="center"/>
    </xf>
    <xf numFmtId="0" fontId="27" fillId="4" borderId="10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0" xfId="0" applyFont="1" applyBorder="1" applyAlignment="1">
      <alignment horizontal="center" vertical="top" wrapText="1" readingOrder="1"/>
    </xf>
    <xf numFmtId="0" fontId="27" fillId="2" borderId="25" xfId="0" applyFont="1" applyFill="1" applyBorder="1" applyAlignment="1">
      <alignment horizontal="left" vertical="center"/>
    </xf>
    <xf numFmtId="0" fontId="27" fillId="2" borderId="26" xfId="0" applyFont="1" applyFill="1" applyBorder="1" applyAlignment="1">
      <alignment horizontal="left" vertical="center"/>
    </xf>
    <xf numFmtId="43" fontId="27" fillId="2" borderId="23" xfId="1" applyFont="1" applyFill="1" applyBorder="1" applyAlignment="1">
      <alignment horizontal="center" vertical="center" wrapText="1"/>
    </xf>
    <xf numFmtId="43" fontId="27" fillId="2" borderId="24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5" fillId="0" borderId="27" xfId="0" applyFont="1" applyBorder="1" applyAlignment="1">
      <alignment horizontal="center" vertical="top" wrapText="1" readingOrder="1"/>
    </xf>
    <xf numFmtId="0" fontId="25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609600</xdr:colOff>
      <xdr:row>0</xdr:row>
      <xdr:rowOff>0</xdr:rowOff>
    </xdr:from>
    <xdr:to>
      <xdr:col>12</xdr:col>
      <xdr:colOff>647700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58700" y="0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1085850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990850" cy="809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MAY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JULI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AGOS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240000</v>
          </cell>
        </row>
        <row r="51">
          <cell r="J51">
            <v>989471.76</v>
          </cell>
        </row>
        <row r="88">
          <cell r="J88">
            <v>205476.42</v>
          </cell>
        </row>
        <row r="106">
          <cell r="J106">
            <v>1888</v>
          </cell>
        </row>
        <row r="111">
          <cell r="J111">
            <v>21000</v>
          </cell>
        </row>
        <row r="116">
          <cell r="J116">
            <v>16337.350000000002</v>
          </cell>
        </row>
        <row r="125">
          <cell r="J125">
            <v>39799.980000000003</v>
          </cell>
        </row>
        <row r="167">
          <cell r="J167">
            <v>152394.64000000001</v>
          </cell>
        </row>
        <row r="179">
          <cell r="J179">
            <v>278845.6700000001</v>
          </cell>
        </row>
        <row r="208">
          <cell r="J208">
            <v>156940</v>
          </cell>
        </row>
        <row r="213">
          <cell r="J213">
            <v>4108328.77</v>
          </cell>
        </row>
        <row r="232">
          <cell r="J232">
            <v>886225.2300000001</v>
          </cell>
        </row>
        <row r="245">
          <cell r="J245">
            <v>18433680.199999999</v>
          </cell>
        </row>
        <row r="250">
          <cell r="J250">
            <v>88174.92</v>
          </cell>
        </row>
        <row r="261">
          <cell r="J261">
            <v>24090.19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318538.11</v>
          </cell>
        </row>
        <row r="51">
          <cell r="J51">
            <v>989471.76</v>
          </cell>
        </row>
        <row r="88">
          <cell r="J88">
            <v>201828.34</v>
          </cell>
        </row>
        <row r="111">
          <cell r="J111">
            <v>55100</v>
          </cell>
        </row>
        <row r="116">
          <cell r="J116">
            <v>7200</v>
          </cell>
        </row>
        <row r="157">
          <cell r="J157">
            <v>218190.8</v>
          </cell>
        </row>
        <row r="179">
          <cell r="J179">
            <v>139091.21</v>
          </cell>
        </row>
        <row r="213">
          <cell r="J213">
            <v>2361196.8899999997</v>
          </cell>
        </row>
        <row r="225">
          <cell r="J225">
            <v>29500</v>
          </cell>
        </row>
        <row r="232">
          <cell r="J232">
            <v>707978.84000000008</v>
          </cell>
        </row>
        <row r="245">
          <cell r="J245">
            <v>8728832.9000000004</v>
          </cell>
        </row>
        <row r="250">
          <cell r="J250">
            <v>578845.04</v>
          </cell>
        </row>
        <row r="261">
          <cell r="J261">
            <v>138767.76</v>
          </cell>
        </row>
        <row r="286">
          <cell r="J286">
            <v>5516942.2199999997</v>
          </cell>
        </row>
        <row r="308">
          <cell r="J308">
            <v>6456342.9499999983</v>
          </cell>
        </row>
        <row r="337">
          <cell r="J337">
            <v>446257.14</v>
          </cell>
        </row>
        <row r="357">
          <cell r="J357">
            <v>1341188</v>
          </cell>
        </row>
        <row r="383">
          <cell r="J383">
            <v>218944.67</v>
          </cell>
        </row>
        <row r="424">
          <cell r="J424">
            <v>78488.11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225000</v>
          </cell>
        </row>
        <row r="51">
          <cell r="J51">
            <v>989471.76</v>
          </cell>
        </row>
        <row r="88">
          <cell r="J88">
            <v>190899.39</v>
          </cell>
        </row>
        <row r="106">
          <cell r="J106">
            <v>147090.54</v>
          </cell>
        </row>
        <row r="111">
          <cell r="J111">
            <v>49050</v>
          </cell>
        </row>
        <row r="116">
          <cell r="J116">
            <v>5100</v>
          </cell>
        </row>
        <row r="125">
          <cell r="J125">
            <v>119399.94</v>
          </cell>
        </row>
        <row r="148">
          <cell r="J148">
            <v>18143.29</v>
          </cell>
        </row>
        <row r="157">
          <cell r="J157">
            <v>15675.6</v>
          </cell>
        </row>
        <row r="179">
          <cell r="J179">
            <v>134061.73000000001</v>
          </cell>
        </row>
        <row r="213">
          <cell r="J213">
            <v>2543856.23</v>
          </cell>
        </row>
        <row r="245">
          <cell r="J245">
            <v>13132678.23</v>
          </cell>
        </row>
        <row r="250">
          <cell r="J250">
            <v>1140898.1000000001</v>
          </cell>
        </row>
        <row r="261">
          <cell r="J261">
            <v>1486.63</v>
          </cell>
        </row>
        <row r="286">
          <cell r="J286">
            <v>3482894.81</v>
          </cell>
        </row>
        <row r="308">
          <cell r="J308">
            <v>7573852.4200000009</v>
          </cell>
        </row>
        <row r="337">
          <cell r="J337">
            <v>272650.8</v>
          </cell>
        </row>
        <row r="383">
          <cell r="J383">
            <v>5900</v>
          </cell>
        </row>
        <row r="400">
          <cell r="J400">
            <v>11500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51">
          <cell r="J51">
            <v>1045438.76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showGridLines="0" tabSelected="1" zoomScaleNormal="100" workbookViewId="0">
      <selection activeCell="L24" sqref="L24"/>
    </sheetView>
  </sheetViews>
  <sheetFormatPr baseColWidth="10" defaultColWidth="11.42578125" defaultRowHeight="15" x14ac:dyDescent="0.25"/>
  <cols>
    <col min="1" max="1" width="35.5703125" customWidth="1"/>
    <col min="2" max="2" width="18.28515625" customWidth="1"/>
    <col min="3" max="3" width="14" customWidth="1"/>
    <col min="4" max="5" width="13.42578125" bestFit="1" customWidth="1"/>
    <col min="6" max="6" width="17.42578125" customWidth="1"/>
    <col min="7" max="8" width="13.42578125" bestFit="1" customWidth="1"/>
    <col min="9" max="9" width="13.85546875" bestFit="1" customWidth="1"/>
    <col min="10" max="10" width="16" customWidth="1"/>
    <col min="11" max="11" width="13.85546875" bestFit="1" customWidth="1"/>
    <col min="12" max="12" width="14.28515625" bestFit="1" customWidth="1"/>
    <col min="13" max="13" width="13.85546875" bestFit="1" customWidth="1"/>
    <col min="14" max="14" width="17.42578125" customWidth="1"/>
    <col min="15" max="15" width="0.140625" hidden="1" customWidth="1"/>
    <col min="16" max="16" width="15.28515625" customWidth="1"/>
    <col min="17" max="17" width="15.42578125" customWidth="1"/>
    <col min="19" max="19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2" t="s">
        <v>129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</row>
    <row r="4" spans="1:17" ht="21" customHeight="1" x14ac:dyDescent="0.25">
      <c r="A4" s="144" t="s">
        <v>130</v>
      </c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</row>
    <row r="5" spans="1:17" ht="11.25" customHeight="1" x14ac:dyDescent="0.25">
      <c r="A5" s="150"/>
      <c r="B5" s="151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</row>
    <row r="6" spans="1:17" ht="24.75" customHeight="1" x14ac:dyDescent="0.25">
      <c r="A6" s="152" t="s">
        <v>131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</row>
    <row r="7" spans="1:17" ht="34.5" customHeight="1" x14ac:dyDescent="0.25">
      <c r="A7" s="80"/>
      <c r="B7" s="80"/>
      <c r="C7" s="80"/>
      <c r="D7" s="79" t="s">
        <v>133</v>
      </c>
      <c r="E7" s="79" t="s">
        <v>134</v>
      </c>
      <c r="F7" s="79" t="s">
        <v>135</v>
      </c>
      <c r="G7" s="79" t="s">
        <v>136</v>
      </c>
      <c r="H7" s="79" t="s">
        <v>137</v>
      </c>
      <c r="I7" s="79" t="s">
        <v>138</v>
      </c>
      <c r="J7" s="79" t="s">
        <v>139</v>
      </c>
      <c r="K7" s="79" t="s">
        <v>140</v>
      </c>
      <c r="L7" s="79" t="s">
        <v>141</v>
      </c>
      <c r="M7" s="79" t="s">
        <v>142</v>
      </c>
      <c r="N7" s="79" t="s">
        <v>143</v>
      </c>
      <c r="O7" s="79" t="s">
        <v>144</v>
      </c>
      <c r="P7" s="80" t="s">
        <v>73</v>
      </c>
    </row>
    <row r="8" spans="1:17" ht="15.75" customHeight="1" x14ac:dyDescent="0.25">
      <c r="A8" s="81" t="s">
        <v>128</v>
      </c>
      <c r="B8" s="82" t="s">
        <v>149</v>
      </c>
      <c r="C8" s="83"/>
      <c r="D8" s="84">
        <v>24049379.060000002</v>
      </c>
      <c r="E8" s="85">
        <v>40778971.549999997</v>
      </c>
      <c r="F8" s="84">
        <v>11413038.34</v>
      </c>
      <c r="G8" s="84">
        <v>25084513.969999999</v>
      </c>
      <c r="H8" s="84">
        <v>29965938.68</v>
      </c>
      <c r="I8" s="84">
        <v>41000751.339999996</v>
      </c>
      <c r="J8" s="84">
        <v>35562578.620000005</v>
      </c>
      <c r="K8" s="86">
        <v>36542130.740000002</v>
      </c>
      <c r="L8" s="86">
        <v>37398423.82</v>
      </c>
      <c r="M8" s="84">
        <v>34785589.890000001</v>
      </c>
      <c r="N8" s="87">
        <v>35367076.629999995</v>
      </c>
      <c r="O8" s="84"/>
      <c r="P8" s="88">
        <f>+D8+E8+F8+G8+H8+I8+J8+L8+M8+N8+O8+K8</f>
        <v>351948392.63999999</v>
      </c>
    </row>
    <row r="9" spans="1:17" ht="15.75" customHeight="1" x14ac:dyDescent="0.25">
      <c r="A9" s="89"/>
      <c r="B9" s="90" t="s">
        <v>150</v>
      </c>
      <c r="C9" s="89"/>
      <c r="D9" s="89"/>
      <c r="E9" s="89"/>
      <c r="F9" s="91"/>
      <c r="G9" s="84">
        <v>18997172.390000001</v>
      </c>
      <c r="H9" s="84">
        <v>9497347.3900000006</v>
      </c>
      <c r="I9" s="84">
        <v>9498047.3800000008</v>
      </c>
      <c r="J9" s="84">
        <v>9493356.4499999993</v>
      </c>
      <c r="K9" s="84">
        <v>9496131.4499999993</v>
      </c>
      <c r="L9" s="84">
        <v>9496386.2100000009</v>
      </c>
      <c r="M9" s="84">
        <v>18993343.039999999</v>
      </c>
      <c r="N9" s="84">
        <v>9497014.0199999996</v>
      </c>
      <c r="O9" s="89"/>
      <c r="P9" s="88">
        <f>+D9+E9+F9+G9+H9+I9+J9+K9+L9+M9+N9+O9</f>
        <v>94968798.329999998</v>
      </c>
      <c r="Q9" s="72"/>
    </row>
    <row r="10" spans="1:17" ht="15.75" customHeight="1" thickBot="1" x14ac:dyDescent="0.3">
      <c r="A10" s="92"/>
      <c r="B10" s="93" t="s">
        <v>83</v>
      </c>
      <c r="C10" s="93"/>
      <c r="D10" s="94">
        <f>SUM(D8:D9)</f>
        <v>24049379.060000002</v>
      </c>
      <c r="E10" s="94">
        <f t="shared" ref="E10:I10" si="0">SUM(E8:E9)</f>
        <v>40778971.549999997</v>
      </c>
      <c r="F10" s="95">
        <f t="shared" si="0"/>
        <v>11413038.34</v>
      </c>
      <c r="G10" s="95">
        <f t="shared" si="0"/>
        <v>44081686.359999999</v>
      </c>
      <c r="H10" s="95">
        <f t="shared" si="0"/>
        <v>39463286.07</v>
      </c>
      <c r="I10" s="95">
        <f t="shared" si="0"/>
        <v>50498798.719999999</v>
      </c>
      <c r="J10" s="95">
        <f t="shared" ref="J10:O10" si="1">SUM(J8:J9)</f>
        <v>45055935.070000008</v>
      </c>
      <c r="K10" s="95">
        <f t="shared" si="1"/>
        <v>46038262.189999998</v>
      </c>
      <c r="L10" s="95">
        <f t="shared" si="1"/>
        <v>46894810.030000001</v>
      </c>
      <c r="M10" s="95">
        <f t="shared" si="1"/>
        <v>53778932.93</v>
      </c>
      <c r="N10" s="95">
        <f t="shared" si="1"/>
        <v>44864090.649999991</v>
      </c>
      <c r="O10" s="95">
        <f t="shared" si="1"/>
        <v>0</v>
      </c>
      <c r="P10" s="88">
        <f>+D10+E10+F10+G10+H10+I10+J10+K10+L10+M10+N10+O10</f>
        <v>446917190.96999997</v>
      </c>
      <c r="Q10" s="72"/>
    </row>
    <row r="11" spans="1:17" ht="25.5" customHeight="1" thickBot="1" x14ac:dyDescent="0.3">
      <c r="A11" s="146" t="s">
        <v>63</v>
      </c>
      <c r="B11" s="148" t="s">
        <v>76</v>
      </c>
      <c r="C11" s="148" t="s">
        <v>75</v>
      </c>
      <c r="D11" s="139" t="s">
        <v>74</v>
      </c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1"/>
    </row>
    <row r="12" spans="1:17" ht="15.75" thickBot="1" x14ac:dyDescent="0.3">
      <c r="A12" s="147"/>
      <c r="B12" s="149"/>
      <c r="C12" s="149"/>
      <c r="D12" s="96" t="s">
        <v>133</v>
      </c>
      <c r="E12" s="97">
        <v>45323</v>
      </c>
      <c r="F12" s="97">
        <v>45352</v>
      </c>
      <c r="G12" s="97">
        <v>45383</v>
      </c>
      <c r="H12" s="98">
        <v>45413</v>
      </c>
      <c r="I12" s="97">
        <v>45444</v>
      </c>
      <c r="J12" s="98">
        <v>45474</v>
      </c>
      <c r="K12" s="97">
        <v>45505</v>
      </c>
      <c r="L12" s="97">
        <v>45536</v>
      </c>
      <c r="M12" s="97">
        <v>45566</v>
      </c>
      <c r="N12" s="97">
        <v>45597</v>
      </c>
      <c r="O12" s="98">
        <v>45627</v>
      </c>
      <c r="P12" s="99" t="s">
        <v>73</v>
      </c>
    </row>
    <row r="13" spans="1:17" x14ac:dyDescent="0.25">
      <c r="A13" s="67" t="s">
        <v>0</v>
      </c>
      <c r="B13" s="100"/>
      <c r="C13" s="100"/>
      <c r="D13" s="101">
        <f t="shared" ref="D13:O13" si="2">D14+D20+D30+D56</f>
        <v>24116437.620000001</v>
      </c>
      <c r="E13" s="101">
        <f t="shared" si="2"/>
        <v>21378497.969999999</v>
      </c>
      <c r="F13" s="101">
        <f t="shared" si="2"/>
        <v>59900921.81000001</v>
      </c>
      <c r="G13" s="101">
        <f t="shared" si="2"/>
        <v>27474516.299999997</v>
      </c>
      <c r="H13" s="101">
        <f t="shared" si="2"/>
        <v>54419538.560000002</v>
      </c>
      <c r="I13" s="101">
        <f t="shared" si="2"/>
        <v>20923854.34</v>
      </c>
      <c r="J13" s="101">
        <f t="shared" si="2"/>
        <v>28532704.739999998</v>
      </c>
      <c r="K13" s="101">
        <f t="shared" si="2"/>
        <v>30071409.470000003</v>
      </c>
      <c r="L13" s="101">
        <f t="shared" si="2"/>
        <v>43862695.479999997</v>
      </c>
      <c r="M13" s="101">
        <f t="shared" si="2"/>
        <v>33676047.280000001</v>
      </c>
      <c r="N13" s="101">
        <f t="shared" si="2"/>
        <v>40056526.369999997</v>
      </c>
      <c r="O13" s="101">
        <f t="shared" si="2"/>
        <v>0</v>
      </c>
      <c r="P13" s="101">
        <f t="shared" ref="P13:P18" si="3">+D13+E13+F13+G13+H13+I13+J13+K13+L13+M13+N13+O13</f>
        <v>384413149.94000006</v>
      </c>
    </row>
    <row r="14" spans="1:17" x14ac:dyDescent="0.25">
      <c r="A14" s="8" t="s">
        <v>1</v>
      </c>
      <c r="B14" s="70">
        <f>SUM(B15:B19)</f>
        <v>141223183.35600001</v>
      </c>
      <c r="C14" s="70"/>
      <c r="D14" s="69">
        <f t="shared" ref="D14:O14" si="4">SUM(D15:D19)</f>
        <v>1178570.74</v>
      </c>
      <c r="E14" s="69">
        <f t="shared" si="4"/>
        <v>1159663.5</v>
      </c>
      <c r="F14" s="69">
        <f t="shared" si="4"/>
        <v>19244648.090000004</v>
      </c>
      <c r="G14" s="69">
        <f t="shared" si="4"/>
        <v>1333438.76</v>
      </c>
      <c r="H14" s="69">
        <f t="shared" si="4"/>
        <v>1229471.76</v>
      </c>
      <c r="I14" s="69">
        <f t="shared" si="4"/>
        <v>1229471</v>
      </c>
      <c r="J14" s="69">
        <f t="shared" si="4"/>
        <v>1308009.8700000001</v>
      </c>
      <c r="K14" s="69">
        <f t="shared" si="4"/>
        <v>1214471.76</v>
      </c>
      <c r="L14" s="69">
        <f t="shared" si="4"/>
        <v>20867261.140000001</v>
      </c>
      <c r="M14" s="69">
        <f t="shared" si="4"/>
        <v>211466.53</v>
      </c>
      <c r="N14" s="69">
        <f t="shared" si="4"/>
        <v>1863211.46</v>
      </c>
      <c r="O14" s="69">
        <f t="shared" si="4"/>
        <v>0</v>
      </c>
      <c r="P14" s="102">
        <f t="shared" si="3"/>
        <v>50839684.610000014</v>
      </c>
    </row>
    <row r="15" spans="1:17" x14ac:dyDescent="0.25">
      <c r="A15" s="9" t="s">
        <v>2</v>
      </c>
      <c r="B15" s="103">
        <v>15503377.058000002</v>
      </c>
      <c r="C15" s="103"/>
      <c r="D15" s="104">
        <v>224098.98</v>
      </c>
      <c r="E15" s="105">
        <v>206191.74</v>
      </c>
      <c r="F15" s="106">
        <v>327226.57</v>
      </c>
      <c r="G15" s="105">
        <v>288000</v>
      </c>
      <c r="H15" s="106">
        <f>'[1]CONS. FUENTES FINAN'!$J$27</f>
        <v>240000</v>
      </c>
      <c r="I15" s="107">
        <v>240000</v>
      </c>
      <c r="J15" s="108">
        <f>'[2]CONS. FUENTES FINAN'!$J$27</f>
        <v>318538.11</v>
      </c>
      <c r="K15" s="108">
        <f>'[3]CONS. FUENTES FINAN'!$J$27</f>
        <v>225000</v>
      </c>
      <c r="L15" s="108">
        <v>215000</v>
      </c>
      <c r="M15" s="108">
        <v>184000</v>
      </c>
      <c r="N15" s="109">
        <v>299000</v>
      </c>
      <c r="O15" s="109"/>
      <c r="P15" s="102">
        <f t="shared" si="3"/>
        <v>2767055.4</v>
      </c>
    </row>
    <row r="16" spans="1:17" x14ac:dyDescent="0.25">
      <c r="A16" s="9" t="s">
        <v>3</v>
      </c>
      <c r="B16" s="103">
        <v>125719806.29800001</v>
      </c>
      <c r="C16" s="103"/>
      <c r="D16" s="104">
        <v>954471.76</v>
      </c>
      <c r="E16" s="109">
        <v>953471.76</v>
      </c>
      <c r="F16" s="110">
        <v>18917421.520000003</v>
      </c>
      <c r="G16" s="109">
        <f>'[4]CONS. FUENTES FINAN'!$J$51</f>
        <v>1045438.76</v>
      </c>
      <c r="H16" s="110">
        <f>'[1]CONS. FUENTES FINAN'!$J$51</f>
        <v>989471.76</v>
      </c>
      <c r="I16" s="111">
        <v>989471</v>
      </c>
      <c r="J16" s="108">
        <f>'[2]CONS. FUENTES FINAN'!$J$51</f>
        <v>989471.76</v>
      </c>
      <c r="K16" s="108">
        <f>'[3]CONS. FUENTES FINAN'!$J$51</f>
        <v>989471.76</v>
      </c>
      <c r="L16" s="108">
        <v>20652261.140000001</v>
      </c>
      <c r="M16" s="108">
        <v>27466.53</v>
      </c>
      <c r="N16" s="109">
        <v>1564211.46</v>
      </c>
      <c r="O16" s="109"/>
      <c r="P16" s="102">
        <f t="shared" si="3"/>
        <v>48072629.210000016</v>
      </c>
    </row>
    <row r="17" spans="1:17" ht="25.5" customHeight="1" x14ac:dyDescent="0.25">
      <c r="A17" s="9" t="s">
        <v>4</v>
      </c>
      <c r="B17" s="103"/>
      <c r="C17" s="103"/>
      <c r="D17" s="112"/>
      <c r="E17" s="112"/>
      <c r="F17" s="113"/>
      <c r="G17" s="112"/>
      <c r="H17" s="113"/>
      <c r="I17" s="113"/>
      <c r="J17" s="108"/>
      <c r="K17" s="108"/>
      <c r="L17" s="108"/>
      <c r="M17" s="108"/>
      <c r="N17" s="108"/>
      <c r="O17" s="108"/>
      <c r="P17" s="102">
        <f t="shared" si="3"/>
        <v>0</v>
      </c>
      <c r="Q17" s="1"/>
    </row>
    <row r="18" spans="1:17" ht="27" customHeight="1" x14ac:dyDescent="0.25">
      <c r="A18" s="9" t="s">
        <v>5</v>
      </c>
      <c r="B18" s="103"/>
      <c r="C18" s="103"/>
      <c r="D18" s="112"/>
      <c r="E18" s="112"/>
      <c r="F18" s="113"/>
      <c r="G18" s="112"/>
      <c r="H18" s="113"/>
      <c r="I18" s="112"/>
      <c r="J18" s="108"/>
      <c r="K18" s="108"/>
      <c r="L18" s="108"/>
      <c r="M18" s="108"/>
      <c r="N18" s="108"/>
      <c r="O18" s="108"/>
      <c r="P18" s="102">
        <f t="shared" si="3"/>
        <v>0</v>
      </c>
    </row>
    <row r="19" spans="1:17" ht="25.5" x14ac:dyDescent="0.25">
      <c r="A19" s="9" t="s">
        <v>6</v>
      </c>
      <c r="B19" s="103"/>
      <c r="C19" s="103"/>
      <c r="D19" s="114"/>
      <c r="E19" s="115"/>
      <c r="F19" s="115"/>
      <c r="G19" s="109"/>
      <c r="H19" s="116"/>
      <c r="I19" s="108"/>
      <c r="J19" s="108"/>
      <c r="K19" s="108"/>
      <c r="L19" s="108"/>
      <c r="M19" s="108"/>
      <c r="N19" s="109"/>
      <c r="O19" s="109"/>
      <c r="P19" s="102">
        <f t="shared" ref="P19:P78" si="5">+D19+E19+F19+G19+H19+I19+J19+K19+L19+M19+N19+O19</f>
        <v>0</v>
      </c>
    </row>
    <row r="20" spans="1:17" x14ac:dyDescent="0.25">
      <c r="A20" s="8" t="s">
        <v>7</v>
      </c>
      <c r="B20" s="70">
        <f>SUM(B21:B29)</f>
        <v>26502570.936000001</v>
      </c>
      <c r="C20" s="70"/>
      <c r="D20" s="69">
        <f t="shared" ref="D20:H20" si="6">SUM(D21:D29)</f>
        <v>1178161.49</v>
      </c>
      <c r="E20" s="69">
        <f t="shared" si="6"/>
        <v>723520.79999999993</v>
      </c>
      <c r="F20" s="69">
        <f t="shared" si="6"/>
        <v>735271.53</v>
      </c>
      <c r="G20" s="69">
        <f>SUM(G21:G29)</f>
        <v>744019.96999999986</v>
      </c>
      <c r="H20" s="69">
        <f t="shared" si="6"/>
        <v>872682.06</v>
      </c>
      <c r="I20" s="69">
        <f t="shared" ref="I20:O20" si="7">SUM(I21:I29)</f>
        <v>388182.49999999994</v>
      </c>
      <c r="J20" s="69">
        <f t="shared" si="7"/>
        <v>621410.35</v>
      </c>
      <c r="K20" s="69">
        <f t="shared" si="7"/>
        <v>679420.49</v>
      </c>
      <c r="L20" s="69">
        <f t="shared" si="7"/>
        <v>1518778.11</v>
      </c>
      <c r="M20" s="69">
        <f t="shared" si="7"/>
        <v>1783327.1400000001</v>
      </c>
      <c r="N20" s="69">
        <f t="shared" si="7"/>
        <v>1368708.77</v>
      </c>
      <c r="O20" s="69">
        <f t="shared" si="7"/>
        <v>0</v>
      </c>
      <c r="P20" s="102">
        <f>+D20+E20+F20+G20+H20+I20+J20+K20+L20+M20+N20+O20</f>
        <v>10613483.209999999</v>
      </c>
    </row>
    <row r="21" spans="1:17" x14ac:dyDescent="0.25">
      <c r="A21" s="9" t="s">
        <v>8</v>
      </c>
      <c r="B21" s="103">
        <v>2167744.3200000003</v>
      </c>
      <c r="C21" s="103"/>
      <c r="D21" s="104">
        <v>409905.31</v>
      </c>
      <c r="E21" s="105">
        <v>207228.24</v>
      </c>
      <c r="F21" s="105"/>
      <c r="G21" s="106">
        <v>406313.94</v>
      </c>
      <c r="H21" s="106">
        <f>'[1]CONS. FUENTES FINAN'!$J$88</f>
        <v>205476.42</v>
      </c>
      <c r="I21" s="117">
        <v>207124.58</v>
      </c>
      <c r="J21" s="108">
        <f>'[2]CONS. FUENTES FINAN'!$J$88</f>
        <v>201828.34</v>
      </c>
      <c r="K21" s="108">
        <f>'[3]CONS. FUENTES FINAN'!$J$88</f>
        <v>190899.39</v>
      </c>
      <c r="L21" s="108">
        <v>199110.25</v>
      </c>
      <c r="M21" s="108">
        <v>210724.77</v>
      </c>
      <c r="N21" s="109">
        <v>215263.85</v>
      </c>
      <c r="O21" s="109"/>
      <c r="P21" s="102">
        <f>+D21+E21+F21+G21+H21+I21+J21+K21+L21+M21+N21+O21</f>
        <v>2453875.0900000003</v>
      </c>
    </row>
    <row r="22" spans="1:17" ht="25.5" customHeight="1" x14ac:dyDescent="0.25">
      <c r="A22" s="9" t="s">
        <v>9</v>
      </c>
      <c r="B22" s="103">
        <v>9598231.7199999988</v>
      </c>
      <c r="C22" s="103"/>
      <c r="D22" s="113"/>
      <c r="E22" s="110">
        <v>278887.09999999998</v>
      </c>
      <c r="F22" s="110">
        <v>143004.20000000001</v>
      </c>
      <c r="G22" s="110"/>
      <c r="H22" s="110">
        <f>'[1]CONS. FUENTES FINAN'!$J$106</f>
        <v>1888</v>
      </c>
      <c r="I22" s="108"/>
      <c r="J22" s="108"/>
      <c r="K22" s="108">
        <f>'[3]CONS. FUENTES FINAN'!$J$106</f>
        <v>147090.54</v>
      </c>
      <c r="L22" s="108">
        <v>508432.5</v>
      </c>
      <c r="M22" s="108">
        <v>31200</v>
      </c>
      <c r="N22" s="109">
        <v>241404.4</v>
      </c>
      <c r="O22" s="109"/>
      <c r="P22" s="102">
        <f t="shared" si="5"/>
        <v>1351906.7399999998</v>
      </c>
    </row>
    <row r="23" spans="1:17" x14ac:dyDescent="0.25">
      <c r="A23" s="9" t="s">
        <v>10</v>
      </c>
      <c r="B23" s="103">
        <v>1537740</v>
      </c>
      <c r="C23" s="103"/>
      <c r="D23" s="104"/>
      <c r="E23" s="110"/>
      <c r="F23" s="110"/>
      <c r="G23" s="110">
        <v>205038</v>
      </c>
      <c r="H23" s="110">
        <f>'[1]CONS. FUENTES FINAN'!$J$111</f>
        <v>21000</v>
      </c>
      <c r="I23" s="108">
        <v>41500</v>
      </c>
      <c r="J23" s="108">
        <f>'[2]CONS. FUENTES FINAN'!$J$111</f>
        <v>55100</v>
      </c>
      <c r="K23" s="108">
        <f>'[3]CONS. FUENTES FINAN'!$J$111</f>
        <v>49050</v>
      </c>
      <c r="L23" s="108">
        <v>48010</v>
      </c>
      <c r="M23" s="108">
        <v>32150</v>
      </c>
      <c r="N23" s="109">
        <v>75167</v>
      </c>
      <c r="O23" s="109"/>
      <c r="P23" s="102">
        <f t="shared" si="5"/>
        <v>527015</v>
      </c>
    </row>
    <row r="24" spans="1:17" x14ac:dyDescent="0.25">
      <c r="A24" s="9" t="s">
        <v>11</v>
      </c>
      <c r="B24" s="103">
        <v>322226.58600000001</v>
      </c>
      <c r="C24" s="103"/>
      <c r="D24" s="113"/>
      <c r="E24" s="110"/>
      <c r="F24" s="110">
        <v>14956.010000000002</v>
      </c>
      <c r="G24" s="110"/>
      <c r="H24" s="110">
        <f>'[1]CONS. FUENTES FINAN'!$J$116</f>
        <v>16337.350000000002</v>
      </c>
      <c r="I24" s="108"/>
      <c r="J24" s="108">
        <f>'[2]CONS. FUENTES FINAN'!$J$116</f>
        <v>7200</v>
      </c>
      <c r="K24" s="108">
        <f>'[3]CONS. FUENTES FINAN'!$J$116</f>
        <v>5100</v>
      </c>
      <c r="L24" s="108">
        <v>11150</v>
      </c>
      <c r="M24" s="108">
        <v>7200</v>
      </c>
      <c r="N24" s="109">
        <v>7482.75</v>
      </c>
      <c r="O24" s="109"/>
      <c r="P24" s="102">
        <f t="shared" si="5"/>
        <v>69426.11</v>
      </c>
    </row>
    <row r="25" spans="1:17" x14ac:dyDescent="0.25">
      <c r="A25" s="9" t="s">
        <v>12</v>
      </c>
      <c r="B25" s="103">
        <v>1313399.3400000001</v>
      </c>
      <c r="C25" s="103"/>
      <c r="D25" s="113"/>
      <c r="E25" s="110">
        <v>39799.980000000003</v>
      </c>
      <c r="F25" s="110">
        <v>79599.960000000006</v>
      </c>
      <c r="G25" s="110"/>
      <c r="H25" s="110">
        <f>'[1]CONS. FUENTES FINAN'!$J$125</f>
        <v>39799.980000000003</v>
      </c>
      <c r="I25" s="108"/>
      <c r="J25" s="108"/>
      <c r="K25" s="108">
        <f>'[3]CONS. FUENTES FINAN'!$J$125</f>
        <v>119399.94</v>
      </c>
      <c r="L25" s="108"/>
      <c r="M25" s="108">
        <v>79599.960000000006</v>
      </c>
      <c r="N25" s="109"/>
      <c r="O25" s="109"/>
      <c r="P25" s="102">
        <f t="shared" si="5"/>
        <v>358199.82</v>
      </c>
    </row>
    <row r="26" spans="1:17" x14ac:dyDescent="0.25">
      <c r="A26" s="9" t="s">
        <v>13</v>
      </c>
      <c r="B26" s="103"/>
      <c r="C26" s="103"/>
      <c r="D26" s="113"/>
      <c r="E26" s="113"/>
      <c r="F26" s="111"/>
      <c r="G26" s="111"/>
      <c r="H26" s="110"/>
      <c r="I26" s="108"/>
      <c r="J26" s="108"/>
      <c r="K26" s="108">
        <f>'[3]CONS. FUENTES FINAN'!$J$148</f>
        <v>18143.29</v>
      </c>
      <c r="L26" s="108"/>
      <c r="M26" s="108"/>
      <c r="N26" s="109"/>
      <c r="O26" s="109"/>
      <c r="P26" s="102">
        <f t="shared" si="5"/>
        <v>18143.29</v>
      </c>
    </row>
    <row r="27" spans="1:17" ht="23.25" customHeight="1" x14ac:dyDescent="0.25">
      <c r="A27" s="9" t="s">
        <v>14</v>
      </c>
      <c r="B27" s="103">
        <v>7686319.8059999999</v>
      </c>
      <c r="C27" s="103"/>
      <c r="D27" s="113">
        <v>417150</v>
      </c>
      <c r="E27" s="110">
        <v>76110</v>
      </c>
      <c r="F27" s="110">
        <v>90654.399999999994</v>
      </c>
      <c r="G27" s="110">
        <v>91372.200000000012</v>
      </c>
      <c r="H27" s="110">
        <f>'[1]CONS. FUENTES FINAN'!$J$167</f>
        <v>152394.64000000001</v>
      </c>
      <c r="I27" s="108">
        <v>98648.13</v>
      </c>
      <c r="J27" s="108">
        <f>'[2]CONS. FUENTES FINAN'!$J$157:$J$157</f>
        <v>218190.8</v>
      </c>
      <c r="K27" s="108">
        <f>'[3]CONS. FUENTES FINAN'!$J$157</f>
        <v>15675.6</v>
      </c>
      <c r="L27" s="108">
        <v>519186.41000000003</v>
      </c>
      <c r="M27" s="108">
        <v>167701.34</v>
      </c>
      <c r="N27" s="109">
        <v>432661.36</v>
      </c>
      <c r="O27" s="109"/>
      <c r="P27" s="102">
        <f t="shared" si="5"/>
        <v>2279744.8800000004</v>
      </c>
    </row>
    <row r="28" spans="1:17" ht="30" customHeight="1" x14ac:dyDescent="0.25">
      <c r="A28" s="9" t="s">
        <v>15</v>
      </c>
      <c r="B28" s="103">
        <v>3876909.1639999999</v>
      </c>
      <c r="C28" s="103"/>
      <c r="D28" s="113">
        <v>351106.18</v>
      </c>
      <c r="E28" s="110">
        <v>121495.48000000001</v>
      </c>
      <c r="F28" s="110">
        <v>407056.96</v>
      </c>
      <c r="G28" s="110">
        <v>41295.83</v>
      </c>
      <c r="H28" s="110">
        <f>'[1]CONS. FUENTES FINAN'!$J$179+'[1]CONS. FUENTES FINAN'!$J$208</f>
        <v>435785.6700000001</v>
      </c>
      <c r="I28" s="108">
        <v>40909.79</v>
      </c>
      <c r="J28" s="108">
        <f>'[2]CONS. FUENTES FINAN'!$J$179</f>
        <v>139091.21</v>
      </c>
      <c r="K28" s="108">
        <f>'[3]CONS. FUENTES FINAN'!$J$179</f>
        <v>134061.73000000001</v>
      </c>
      <c r="L28" s="108">
        <v>232888.95</v>
      </c>
      <c r="M28" s="108">
        <v>1254751.07</v>
      </c>
      <c r="N28" s="109">
        <v>396729.41</v>
      </c>
      <c r="O28" s="109"/>
      <c r="P28" s="102">
        <f>+D28+E28+F28+G28+H28+I28+J28+K28+L28+M28+N28+O28</f>
        <v>3555172.2800000003</v>
      </c>
    </row>
    <row r="29" spans="1:17" ht="25.5" customHeight="1" x14ac:dyDescent="0.25">
      <c r="A29" s="9" t="s">
        <v>16</v>
      </c>
      <c r="B29" s="103"/>
      <c r="C29" s="103"/>
      <c r="D29" s="112"/>
      <c r="E29" s="112"/>
      <c r="F29" s="118"/>
      <c r="G29" s="119"/>
      <c r="H29" s="116"/>
      <c r="I29" s="120"/>
      <c r="J29" s="108"/>
      <c r="K29" s="108"/>
      <c r="L29" s="108"/>
      <c r="M29" s="108"/>
      <c r="N29" s="109"/>
      <c r="O29" s="109"/>
      <c r="P29" s="102">
        <f>+D29+E29+F29+G29+H29+I29+J29+K29+L29+M29+N29+O29</f>
        <v>0</v>
      </c>
    </row>
    <row r="30" spans="1:17" x14ac:dyDescent="0.25">
      <c r="A30" s="8" t="s">
        <v>17</v>
      </c>
      <c r="B30" s="70">
        <v>1004269037.4542859</v>
      </c>
      <c r="C30" s="70"/>
      <c r="D30" s="69">
        <f t="shared" ref="D30:O30" si="8">SUM(D31:D39)</f>
        <v>20728374.710000001</v>
      </c>
      <c r="E30" s="69">
        <f t="shared" si="8"/>
        <v>18922439.509999998</v>
      </c>
      <c r="F30" s="69">
        <f t="shared" si="8"/>
        <v>39617624.190000005</v>
      </c>
      <c r="G30" s="69">
        <f t="shared" si="8"/>
        <v>23948707.569999997</v>
      </c>
      <c r="H30" s="69">
        <f t="shared" si="8"/>
        <v>50419420.810000002</v>
      </c>
      <c r="I30" s="69">
        <f t="shared" si="8"/>
        <v>19306200.84</v>
      </c>
      <c r="J30" s="69">
        <f t="shared" si="8"/>
        <v>24518406.599999998</v>
      </c>
      <c r="K30" s="69">
        <f t="shared" si="8"/>
        <v>27875666.420000002</v>
      </c>
      <c r="L30" s="69">
        <f t="shared" si="8"/>
        <v>19741099.109999999</v>
      </c>
      <c r="M30" s="69">
        <f t="shared" si="8"/>
        <v>31170105.609999996</v>
      </c>
      <c r="N30" s="69">
        <f t="shared" si="8"/>
        <v>36274726.140000001</v>
      </c>
      <c r="O30" s="69">
        <f t="shared" si="8"/>
        <v>0</v>
      </c>
      <c r="P30" s="102">
        <f>+D30+E30+F30+G30+H30+I30+J30+K30+L30+M30+N30+O30</f>
        <v>312522771.50999999</v>
      </c>
    </row>
    <row r="31" spans="1:17" ht="25.5" x14ac:dyDescent="0.25">
      <c r="A31" s="9" t="s">
        <v>18</v>
      </c>
      <c r="B31" s="103">
        <v>80291653.600000009</v>
      </c>
      <c r="C31" s="103"/>
      <c r="D31" s="121">
        <v>2120238.39</v>
      </c>
      <c r="E31" s="121">
        <v>579129.37</v>
      </c>
      <c r="F31" s="121">
        <v>3569775.85</v>
      </c>
      <c r="G31" s="106">
        <v>404594.87</v>
      </c>
      <c r="H31" s="106">
        <f>'[1]CONS. FUENTES FINAN'!$J$213</f>
        <v>4108328.77</v>
      </c>
      <c r="I31" s="107"/>
      <c r="J31" s="108">
        <f>'[2]CONS. FUENTES FINAN'!$J$213</f>
        <v>2361196.8899999997</v>
      </c>
      <c r="K31" s="108">
        <f>'[3]CONS. FUENTES FINAN'!$J$213</f>
        <v>2543856.23</v>
      </c>
      <c r="L31" s="108">
        <v>1517112.42</v>
      </c>
      <c r="M31" s="108">
        <v>1478838.65</v>
      </c>
      <c r="N31" s="109">
        <v>355602.06</v>
      </c>
      <c r="O31" s="109"/>
      <c r="P31" s="102">
        <f t="shared" si="5"/>
        <v>19038673.499999996</v>
      </c>
    </row>
    <row r="32" spans="1:17" x14ac:dyDescent="0.25">
      <c r="A32" s="9" t="s">
        <v>19</v>
      </c>
      <c r="B32" s="103">
        <v>822929.44799999997</v>
      </c>
      <c r="C32" s="103"/>
      <c r="D32" s="113">
        <v>161345.06</v>
      </c>
      <c r="E32" s="113"/>
      <c r="F32" s="113"/>
      <c r="G32" s="110"/>
      <c r="H32" s="110"/>
      <c r="I32" s="111"/>
      <c r="J32" s="108">
        <f>'[2]CONS. FUENTES FINAN'!$J$225</f>
        <v>29500</v>
      </c>
      <c r="K32" s="108"/>
      <c r="L32" s="108">
        <v>49560</v>
      </c>
      <c r="M32" s="108">
        <v>2500</v>
      </c>
      <c r="N32" s="109"/>
      <c r="O32" s="109"/>
      <c r="P32" s="102">
        <f t="shared" si="5"/>
        <v>242905.06</v>
      </c>
    </row>
    <row r="33" spans="1:16" ht="25.5" x14ac:dyDescent="0.25">
      <c r="A33" s="9" t="s">
        <v>20</v>
      </c>
      <c r="B33" s="103">
        <v>11669759.178000001</v>
      </c>
      <c r="C33" s="103"/>
      <c r="D33" s="113">
        <v>431176.37</v>
      </c>
      <c r="E33" s="113">
        <v>85500.91</v>
      </c>
      <c r="F33" s="113">
        <v>216072.33</v>
      </c>
      <c r="G33" s="110"/>
      <c r="H33" s="110">
        <f>'[1]CONS. FUENTES FINAN'!$J$232</f>
        <v>886225.2300000001</v>
      </c>
      <c r="I33" s="111"/>
      <c r="J33" s="108">
        <f>'[2]CONS. FUENTES FINAN'!$J$232</f>
        <v>707978.84000000008</v>
      </c>
      <c r="K33" s="108"/>
      <c r="L33" s="108">
        <v>242694.42</v>
      </c>
      <c r="M33" s="108">
        <v>28339.61</v>
      </c>
      <c r="N33" s="109">
        <v>4720</v>
      </c>
      <c r="O33" s="109"/>
      <c r="P33" s="102">
        <f>+D33+E33+F33+G33+H33+I33+J33+K33+L33+M33+N33+O33</f>
        <v>2602707.71</v>
      </c>
    </row>
    <row r="34" spans="1:16" x14ac:dyDescent="0.25">
      <c r="A34" s="9" t="s">
        <v>21</v>
      </c>
      <c r="B34" s="103">
        <v>391530195.0811429</v>
      </c>
      <c r="C34" s="103"/>
      <c r="D34" s="113">
        <v>5600211.0899999999</v>
      </c>
      <c r="E34" s="110">
        <v>6354589.9199999999</v>
      </c>
      <c r="F34" s="110">
        <v>10898728.719999999</v>
      </c>
      <c r="G34" s="110">
        <v>15108854.939999999</v>
      </c>
      <c r="H34" s="110">
        <f>'[1]CONS. FUENTES FINAN'!$J$245</f>
        <v>18433680.199999999</v>
      </c>
      <c r="I34" s="111">
        <v>12287637</v>
      </c>
      <c r="J34" s="108">
        <f>'[2]CONS. FUENTES FINAN'!$J$245</f>
        <v>8728832.9000000004</v>
      </c>
      <c r="K34" s="108">
        <f>'[3]CONS. FUENTES FINAN'!$J$245</f>
        <v>13132678.23</v>
      </c>
      <c r="L34" s="108">
        <v>6714596.3600000003</v>
      </c>
      <c r="M34" s="108">
        <v>17197905.219999999</v>
      </c>
      <c r="N34" s="109">
        <v>15955632.300000001</v>
      </c>
      <c r="O34" s="109"/>
      <c r="P34" s="102">
        <f t="shared" si="5"/>
        <v>130413346.88</v>
      </c>
    </row>
    <row r="35" spans="1:16" ht="25.5" x14ac:dyDescent="0.25">
      <c r="A35" s="9" t="s">
        <v>22</v>
      </c>
      <c r="B35" s="103">
        <v>8477864.0099999998</v>
      </c>
      <c r="C35" s="103"/>
      <c r="D35" s="113">
        <v>842340.56</v>
      </c>
      <c r="E35" s="110">
        <v>134708.66999999998</v>
      </c>
      <c r="F35" s="110">
        <v>248491.16</v>
      </c>
      <c r="G35" s="110">
        <v>977686.62</v>
      </c>
      <c r="H35" s="110">
        <f>'[1]CONS. FUENTES FINAN'!$J$250</f>
        <v>88174.92</v>
      </c>
      <c r="I35" s="111"/>
      <c r="J35" s="108">
        <f>'[2]CONS. FUENTES FINAN'!$J$250</f>
        <v>578845.04</v>
      </c>
      <c r="K35" s="108">
        <f>'[3]CONS. FUENTES FINAN'!$J$250</f>
        <v>1140898.1000000001</v>
      </c>
      <c r="L35" s="108">
        <v>14219</v>
      </c>
      <c r="M35" s="108">
        <v>180056.99</v>
      </c>
      <c r="N35" s="109">
        <v>551988.04</v>
      </c>
      <c r="O35" s="109"/>
      <c r="P35" s="102">
        <f t="shared" si="5"/>
        <v>4757409.0999999996</v>
      </c>
    </row>
    <row r="36" spans="1:16" ht="25.5" x14ac:dyDescent="0.25">
      <c r="A36" s="9" t="s">
        <v>23</v>
      </c>
      <c r="B36" s="103">
        <v>1696005.7620000001</v>
      </c>
      <c r="C36" s="103"/>
      <c r="D36" s="113">
        <v>12137.3</v>
      </c>
      <c r="E36" s="113">
        <v>41300</v>
      </c>
      <c r="F36" s="113">
        <v>88594.930000000008</v>
      </c>
      <c r="G36" s="110">
        <v>6798.16</v>
      </c>
      <c r="H36" s="110">
        <f>'[1]CONS. FUENTES FINAN'!$J$261</f>
        <v>24090.19</v>
      </c>
      <c r="I36" s="111"/>
      <c r="J36" s="108">
        <f>'[2]CONS. FUENTES FINAN'!$J$261</f>
        <v>138767.76</v>
      </c>
      <c r="K36" s="108">
        <f>'[3]CONS. FUENTES FINAN'!$J$261</f>
        <v>1486.63</v>
      </c>
      <c r="L36" s="108">
        <v>337.3</v>
      </c>
      <c r="M36" s="108">
        <v>7548.86</v>
      </c>
      <c r="N36" s="109"/>
      <c r="O36" s="109"/>
      <c r="P36" s="102">
        <f t="shared" si="5"/>
        <v>321061.13</v>
      </c>
    </row>
    <row r="37" spans="1:16" ht="25.5" x14ac:dyDescent="0.25">
      <c r="A37" s="9" t="s">
        <v>24</v>
      </c>
      <c r="B37" s="103">
        <v>223055578.61000001</v>
      </c>
      <c r="C37" s="103"/>
      <c r="D37" s="113">
        <v>3440792.98</v>
      </c>
      <c r="E37" s="113">
        <v>4406923.24</v>
      </c>
      <c r="F37" s="104">
        <v>12875373.940000001</v>
      </c>
      <c r="G37" s="110">
        <v>4281573.1399999987</v>
      </c>
      <c r="H37" s="110">
        <v>17272908.329999998</v>
      </c>
      <c r="I37" s="111">
        <v>1751159.23</v>
      </c>
      <c r="J37" s="108">
        <f>'[2]CONS. FUENTES FINAN'!$J$286</f>
        <v>5516942.2199999997</v>
      </c>
      <c r="K37" s="108">
        <f>'[3]CONS. FUENTES FINAN'!$J$286</f>
        <v>3482894.81</v>
      </c>
      <c r="L37" s="108">
        <v>930279.51</v>
      </c>
      <c r="M37" s="108">
        <v>1769853.81</v>
      </c>
      <c r="N37" s="109">
        <v>8688750.0599999987</v>
      </c>
      <c r="O37" s="109"/>
      <c r="P37" s="102">
        <f t="shared" si="5"/>
        <v>64417451.269999996</v>
      </c>
    </row>
    <row r="38" spans="1:16" ht="38.25" x14ac:dyDescent="0.25">
      <c r="A38" s="9" t="s">
        <v>25</v>
      </c>
      <c r="B38" s="112">
        <v>0</v>
      </c>
      <c r="C38" s="112"/>
      <c r="D38" s="113"/>
      <c r="E38" s="113"/>
      <c r="F38" s="113"/>
      <c r="G38" s="113"/>
      <c r="H38" s="111"/>
      <c r="I38" s="104"/>
      <c r="J38" s="108"/>
      <c r="K38" s="108"/>
      <c r="L38" s="122"/>
      <c r="M38" s="108"/>
      <c r="N38" s="109"/>
      <c r="O38" s="122"/>
      <c r="P38" s="102">
        <f t="shared" si="5"/>
        <v>0</v>
      </c>
    </row>
    <row r="39" spans="1:16" x14ac:dyDescent="0.25">
      <c r="A39" s="9" t="s">
        <v>26</v>
      </c>
      <c r="B39" s="103">
        <v>286725051.75999999</v>
      </c>
      <c r="C39" s="103"/>
      <c r="D39" s="113">
        <v>8120132.96</v>
      </c>
      <c r="E39" s="109">
        <v>7320287.4000000004</v>
      </c>
      <c r="F39" s="110">
        <v>11720587.260000004</v>
      </c>
      <c r="G39" s="110">
        <v>3169199.84</v>
      </c>
      <c r="H39" s="110">
        <v>9606013.1700000018</v>
      </c>
      <c r="I39" s="111">
        <v>5267404.6099999994</v>
      </c>
      <c r="J39" s="108">
        <f>'[2]CONS. FUENTES FINAN'!$J$308</f>
        <v>6456342.9499999983</v>
      </c>
      <c r="K39" s="108">
        <f>'[3]CONS. FUENTES FINAN'!$J$308</f>
        <v>7573852.4200000009</v>
      </c>
      <c r="L39" s="108">
        <v>10272300.1</v>
      </c>
      <c r="M39" s="108">
        <v>10505062.469999999</v>
      </c>
      <c r="N39" s="109">
        <v>10718033.68</v>
      </c>
      <c r="O39" s="109"/>
      <c r="P39" s="102">
        <f t="shared" si="5"/>
        <v>90729216.860000014</v>
      </c>
    </row>
    <row r="40" spans="1:16" x14ac:dyDescent="0.25">
      <c r="A40" s="8" t="s">
        <v>27</v>
      </c>
      <c r="B40" s="123"/>
      <c r="C40" s="123"/>
      <c r="D40" s="123"/>
      <c r="E40" s="123"/>
      <c r="F40" s="123"/>
      <c r="G40" s="123"/>
      <c r="H40" s="123"/>
      <c r="I40" s="108"/>
      <c r="J40" s="108"/>
      <c r="K40" s="108"/>
      <c r="L40" s="108"/>
      <c r="M40" s="108"/>
      <c r="N40" s="109"/>
      <c r="O40" s="109"/>
      <c r="P40" s="102">
        <f>+D40+E40+F40+G40+H40+I40+J40+K40+L40+M40+N40+O40</f>
        <v>0</v>
      </c>
    </row>
    <row r="41" spans="1:16" ht="25.5" x14ac:dyDescent="0.25">
      <c r="A41" s="9" t="s">
        <v>28</v>
      </c>
      <c r="B41" s="103"/>
      <c r="C41" s="103"/>
      <c r="D41" s="112"/>
      <c r="E41" s="112"/>
      <c r="F41" s="112"/>
      <c r="G41" s="112"/>
      <c r="H41" s="112"/>
      <c r="I41" s="108"/>
      <c r="J41" s="108"/>
      <c r="K41" s="108"/>
      <c r="L41" s="108"/>
      <c r="M41" s="108"/>
      <c r="N41" s="109"/>
      <c r="O41" s="124"/>
      <c r="P41" s="102">
        <f t="shared" si="5"/>
        <v>0</v>
      </c>
    </row>
    <row r="42" spans="1:16" ht="25.5" x14ac:dyDescent="0.25">
      <c r="A42" s="9" t="s">
        <v>29</v>
      </c>
      <c r="B42" s="112"/>
      <c r="C42" s="112"/>
      <c r="D42" s="112"/>
      <c r="E42" s="112"/>
      <c r="F42" s="112"/>
      <c r="G42" s="112"/>
      <c r="H42" s="112"/>
      <c r="I42" s="108"/>
      <c r="J42" s="108"/>
      <c r="K42" s="108"/>
      <c r="L42" s="108"/>
      <c r="M42" s="108"/>
      <c r="N42" s="103"/>
      <c r="O42" s="109"/>
      <c r="P42" s="102">
        <f t="shared" si="5"/>
        <v>0</v>
      </c>
    </row>
    <row r="43" spans="1:16" ht="25.5" x14ac:dyDescent="0.25">
      <c r="A43" s="9" t="s">
        <v>30</v>
      </c>
      <c r="B43" s="112"/>
      <c r="C43" s="112"/>
      <c r="D43" s="112"/>
      <c r="E43" s="112"/>
      <c r="F43" s="112"/>
      <c r="G43" s="112"/>
      <c r="H43" s="112"/>
      <c r="I43" s="108"/>
      <c r="J43" s="108"/>
      <c r="K43" s="108"/>
      <c r="L43" s="108"/>
      <c r="M43" s="108"/>
      <c r="N43" s="103"/>
      <c r="O43" s="124"/>
      <c r="P43" s="102">
        <f t="shared" si="5"/>
        <v>0</v>
      </c>
    </row>
    <row r="44" spans="1:16" ht="25.5" x14ac:dyDescent="0.25">
      <c r="A44" s="9" t="s">
        <v>31</v>
      </c>
      <c r="B44" s="112"/>
      <c r="C44" s="112"/>
      <c r="D44" s="112"/>
      <c r="E44" s="112"/>
      <c r="F44" s="112"/>
      <c r="G44" s="112"/>
      <c r="H44" s="112"/>
      <c r="I44" s="108"/>
      <c r="J44" s="108"/>
      <c r="K44" s="108"/>
      <c r="L44" s="108"/>
      <c r="M44" s="108"/>
      <c r="N44" s="103"/>
      <c r="O44" s="124"/>
      <c r="P44" s="102">
        <f t="shared" si="5"/>
        <v>0</v>
      </c>
    </row>
    <row r="45" spans="1:16" ht="25.5" x14ac:dyDescent="0.25">
      <c r="A45" s="9" t="s">
        <v>32</v>
      </c>
      <c r="B45" s="112"/>
      <c r="C45" s="112">
        <v>0</v>
      </c>
      <c r="D45" s="112"/>
      <c r="E45" s="112"/>
      <c r="F45" s="112"/>
      <c r="G45" s="112"/>
      <c r="H45" s="112"/>
      <c r="I45" s="108"/>
      <c r="J45" s="108"/>
      <c r="K45" s="108"/>
      <c r="L45" s="108"/>
      <c r="M45" s="108"/>
      <c r="N45" s="103"/>
      <c r="O45" s="124"/>
      <c r="P45" s="102">
        <f t="shared" si="5"/>
        <v>0</v>
      </c>
    </row>
    <row r="46" spans="1:16" ht="25.5" x14ac:dyDescent="0.25">
      <c r="A46" s="9" t="s">
        <v>33</v>
      </c>
      <c r="B46" s="112"/>
      <c r="C46" s="112">
        <v>0</v>
      </c>
      <c r="D46" s="112"/>
      <c r="E46" s="112"/>
      <c r="F46" s="112"/>
      <c r="G46" s="112"/>
      <c r="H46" s="112"/>
      <c r="I46" s="108"/>
      <c r="J46" s="108"/>
      <c r="K46" s="108"/>
      <c r="L46" s="108"/>
      <c r="M46" s="108"/>
      <c r="N46" s="103"/>
      <c r="O46" s="124"/>
      <c r="P46" s="102">
        <f t="shared" si="5"/>
        <v>0</v>
      </c>
    </row>
    <row r="47" spans="1:16" ht="25.5" x14ac:dyDescent="0.25">
      <c r="A47" s="9" t="s">
        <v>34</v>
      </c>
      <c r="B47" s="112"/>
      <c r="C47" s="112">
        <v>0</v>
      </c>
      <c r="D47" s="112"/>
      <c r="E47" s="112"/>
      <c r="F47" s="112"/>
      <c r="G47" s="112"/>
      <c r="H47" s="112"/>
      <c r="I47" s="108"/>
      <c r="J47" s="108"/>
      <c r="K47" s="108"/>
      <c r="L47" s="108"/>
      <c r="M47" s="108"/>
      <c r="N47" s="103"/>
      <c r="O47" s="124"/>
      <c r="P47" s="102">
        <f t="shared" si="5"/>
        <v>0</v>
      </c>
    </row>
    <row r="48" spans="1:16" x14ac:dyDescent="0.25">
      <c r="A48" s="8" t="s">
        <v>35</v>
      </c>
      <c r="B48" s="125"/>
      <c r="C48" s="125">
        <v>0</v>
      </c>
      <c r="D48" s="125"/>
      <c r="E48" s="125"/>
      <c r="F48" s="125"/>
      <c r="G48" s="125"/>
      <c r="H48" s="112"/>
      <c r="I48" s="108"/>
      <c r="J48" s="108"/>
      <c r="K48" s="108"/>
      <c r="L48" s="108"/>
      <c r="M48" s="108"/>
      <c r="N48" s="103"/>
      <c r="O48" s="124"/>
      <c r="P48" s="102">
        <f t="shared" si="5"/>
        <v>0</v>
      </c>
    </row>
    <row r="49" spans="1:16" ht="25.5" x14ac:dyDescent="0.25">
      <c r="A49" s="9" t="s">
        <v>36</v>
      </c>
      <c r="B49" s="112"/>
      <c r="C49" s="112">
        <v>0</v>
      </c>
      <c r="D49" s="112"/>
      <c r="E49" s="112"/>
      <c r="F49" s="112"/>
      <c r="G49" s="112"/>
      <c r="H49" s="112"/>
      <c r="I49" s="108"/>
      <c r="J49" s="108"/>
      <c r="K49" s="108"/>
      <c r="L49" s="108"/>
      <c r="M49" s="108"/>
      <c r="N49" s="103"/>
      <c r="O49" s="124"/>
      <c r="P49" s="102">
        <f t="shared" si="5"/>
        <v>0</v>
      </c>
    </row>
    <row r="50" spans="1:16" ht="25.5" x14ac:dyDescent="0.25">
      <c r="A50" s="9" t="s">
        <v>37</v>
      </c>
      <c r="B50" s="112"/>
      <c r="C50" s="112">
        <v>0</v>
      </c>
      <c r="D50" s="112"/>
      <c r="E50" s="112"/>
      <c r="F50" s="112"/>
      <c r="G50" s="112"/>
      <c r="H50" s="112"/>
      <c r="I50" s="108"/>
      <c r="J50" s="108"/>
      <c r="K50" s="108"/>
      <c r="L50" s="108"/>
      <c r="M50" s="108"/>
      <c r="N50" s="103"/>
      <c r="O50" s="124"/>
      <c r="P50" s="102">
        <f t="shared" si="5"/>
        <v>0</v>
      </c>
    </row>
    <row r="51" spans="1:16" ht="25.5" x14ac:dyDescent="0.25">
      <c r="A51" s="9" t="s">
        <v>38</v>
      </c>
      <c r="B51" s="112"/>
      <c r="C51" s="112">
        <v>0</v>
      </c>
      <c r="D51" s="112"/>
      <c r="E51" s="112"/>
      <c r="F51" s="112"/>
      <c r="G51" s="112"/>
      <c r="H51" s="112"/>
      <c r="I51" s="108"/>
      <c r="J51" s="108"/>
      <c r="K51" s="108"/>
      <c r="L51" s="108"/>
      <c r="M51" s="108"/>
      <c r="N51" s="103"/>
      <c r="O51" s="124"/>
      <c r="P51" s="102">
        <f t="shared" si="5"/>
        <v>0</v>
      </c>
    </row>
    <row r="52" spans="1:16" ht="25.5" x14ac:dyDescent="0.25">
      <c r="A52" s="9" t="s">
        <v>39</v>
      </c>
      <c r="B52" s="112"/>
      <c r="C52" s="112">
        <v>0</v>
      </c>
      <c r="D52" s="112"/>
      <c r="E52" s="112"/>
      <c r="F52" s="112"/>
      <c r="G52" s="112"/>
      <c r="H52" s="112"/>
      <c r="I52" s="108"/>
      <c r="J52" s="108"/>
      <c r="K52" s="108"/>
      <c r="L52" s="108"/>
      <c r="M52" s="108"/>
      <c r="N52" s="103"/>
      <c r="O52" s="124"/>
      <c r="P52" s="102">
        <f t="shared" si="5"/>
        <v>0</v>
      </c>
    </row>
    <row r="53" spans="1:16" ht="25.5" x14ac:dyDescent="0.25">
      <c r="A53" s="9" t="s">
        <v>77</v>
      </c>
      <c r="B53" s="112"/>
      <c r="C53" s="112">
        <v>0</v>
      </c>
      <c r="D53" s="112"/>
      <c r="E53" s="112"/>
      <c r="F53" s="112"/>
      <c r="G53" s="112"/>
      <c r="H53" s="112"/>
      <c r="I53" s="108"/>
      <c r="J53" s="108"/>
      <c r="K53" s="108"/>
      <c r="L53" s="108"/>
      <c r="M53" s="108"/>
      <c r="N53" s="103"/>
      <c r="O53" s="124"/>
      <c r="P53" s="102">
        <f t="shared" si="5"/>
        <v>0</v>
      </c>
    </row>
    <row r="54" spans="1:16" ht="25.5" x14ac:dyDescent="0.25">
      <c r="A54" s="9" t="s">
        <v>40</v>
      </c>
      <c r="B54" s="112"/>
      <c r="C54" s="112">
        <v>0</v>
      </c>
      <c r="D54" s="112"/>
      <c r="E54" s="112"/>
      <c r="F54" s="112"/>
      <c r="G54" s="112"/>
      <c r="H54" s="112"/>
      <c r="I54" s="108"/>
      <c r="J54" s="108"/>
      <c r="K54" s="108"/>
      <c r="L54" s="108"/>
      <c r="M54" s="108"/>
      <c r="N54" s="103"/>
      <c r="O54" s="124"/>
      <c r="P54" s="102">
        <f t="shared" si="5"/>
        <v>0</v>
      </c>
    </row>
    <row r="55" spans="1:16" ht="25.5" x14ac:dyDescent="0.25">
      <c r="A55" s="9" t="s">
        <v>41</v>
      </c>
      <c r="B55" s="112">
        <v>0</v>
      </c>
      <c r="C55" s="112">
        <v>0</v>
      </c>
      <c r="D55" s="112"/>
      <c r="E55" s="112"/>
      <c r="F55" s="112"/>
      <c r="G55" s="112"/>
      <c r="H55" s="112"/>
      <c r="I55" s="108"/>
      <c r="J55" s="108"/>
      <c r="K55" s="108"/>
      <c r="L55" s="108"/>
      <c r="M55" s="108"/>
      <c r="N55" s="103"/>
      <c r="O55" s="124"/>
      <c r="P55" s="102">
        <f t="shared" si="5"/>
        <v>0</v>
      </c>
    </row>
    <row r="56" spans="1:16" ht="23.25" customHeight="1" x14ac:dyDescent="0.25">
      <c r="A56" s="8" t="s">
        <v>42</v>
      </c>
      <c r="B56" s="70">
        <v>24516561.366</v>
      </c>
      <c r="C56" s="70">
        <f>+C57+C58+C59+C60+C61+C62+C63+C64+C65</f>
        <v>0</v>
      </c>
      <c r="D56" s="69">
        <f t="shared" ref="D56:O56" si="9">SUM(D57:D65)</f>
        <v>1031330.68</v>
      </c>
      <c r="E56" s="69">
        <f t="shared" si="9"/>
        <v>572874.15999999992</v>
      </c>
      <c r="F56" s="69">
        <f t="shared" si="9"/>
        <v>303378</v>
      </c>
      <c r="G56" s="69">
        <f t="shared" si="9"/>
        <v>1448350</v>
      </c>
      <c r="H56" s="69">
        <f t="shared" si="9"/>
        <v>1897963.9300000002</v>
      </c>
      <c r="I56" s="69">
        <f t="shared" si="9"/>
        <v>0</v>
      </c>
      <c r="J56" s="69">
        <f t="shared" si="9"/>
        <v>2084877.9200000002</v>
      </c>
      <c r="K56" s="69">
        <f t="shared" si="9"/>
        <v>301850.8</v>
      </c>
      <c r="L56" s="69">
        <f t="shared" si="9"/>
        <v>1735557.1200000001</v>
      </c>
      <c r="M56" s="69">
        <f t="shared" si="9"/>
        <v>511148</v>
      </c>
      <c r="N56" s="69">
        <f t="shared" si="9"/>
        <v>549880</v>
      </c>
      <c r="O56" s="69">
        <f t="shared" si="9"/>
        <v>0</v>
      </c>
      <c r="P56" s="69">
        <f t="shared" si="5"/>
        <v>10437210.609999999</v>
      </c>
    </row>
    <row r="57" spans="1:16" x14ac:dyDescent="0.25">
      <c r="A57" s="9" t="s">
        <v>43</v>
      </c>
      <c r="B57" s="126">
        <v>11821772.687999999</v>
      </c>
      <c r="C57" s="126"/>
      <c r="D57" s="126">
        <v>70800</v>
      </c>
      <c r="E57" s="106"/>
      <c r="F57" s="106">
        <v>46728</v>
      </c>
      <c r="G57" s="106">
        <v>1250700</v>
      </c>
      <c r="H57" s="106">
        <v>1050931</v>
      </c>
      <c r="I57" s="107"/>
      <c r="J57" s="108">
        <f>'[2]CONS. FUENTES FINAN'!$J$337</f>
        <v>446257.14</v>
      </c>
      <c r="K57" s="108">
        <f>'[3]CONS. FUENTES FINAN'!$J$337</f>
        <v>272650.8</v>
      </c>
      <c r="L57" s="108">
        <v>149000</v>
      </c>
      <c r="M57" s="108">
        <v>67468</v>
      </c>
      <c r="N57" s="109"/>
      <c r="O57" s="109"/>
      <c r="P57" s="102">
        <f t="shared" si="5"/>
        <v>3354534.94</v>
      </c>
    </row>
    <row r="58" spans="1:16" ht="25.5" x14ac:dyDescent="0.25">
      <c r="A58" s="9" t="s">
        <v>78</v>
      </c>
      <c r="B58" s="126">
        <v>0</v>
      </c>
      <c r="C58" s="126"/>
      <c r="D58" s="126"/>
      <c r="E58" s="126"/>
      <c r="F58" s="126"/>
      <c r="G58" s="126"/>
      <c r="H58" s="113"/>
      <c r="I58" s="111"/>
      <c r="J58" s="108"/>
      <c r="K58" s="108"/>
      <c r="L58" s="108"/>
      <c r="M58" s="108"/>
      <c r="N58" s="103"/>
      <c r="O58" s="109"/>
      <c r="P58" s="102">
        <f t="shared" si="5"/>
        <v>0</v>
      </c>
    </row>
    <row r="59" spans="1:16" ht="25.5" x14ac:dyDescent="0.25">
      <c r="A59" s="9" t="s">
        <v>44</v>
      </c>
      <c r="B59" s="126">
        <v>7898475.2880000006</v>
      </c>
      <c r="C59" s="126"/>
      <c r="D59" s="126">
        <v>354000</v>
      </c>
      <c r="E59" s="110">
        <v>459924.16</v>
      </c>
      <c r="F59" s="110">
        <v>15930</v>
      </c>
      <c r="G59" s="110">
        <v>185850</v>
      </c>
      <c r="H59" s="110">
        <v>700388.43</v>
      </c>
      <c r="I59" s="111"/>
      <c r="J59" s="108">
        <f>'[2]CONS. FUENTES FINAN'!$J$357</f>
        <v>1341188</v>
      </c>
      <c r="K59" s="108"/>
      <c r="L59" s="108">
        <v>154649.51999999999</v>
      </c>
      <c r="M59" s="108"/>
      <c r="N59" s="109">
        <v>118000</v>
      </c>
      <c r="O59" s="109"/>
      <c r="P59" s="102">
        <f t="shared" si="5"/>
        <v>3329930.11</v>
      </c>
    </row>
    <row r="60" spans="1:16" ht="25.5" x14ac:dyDescent="0.25">
      <c r="A60" s="9" t="s">
        <v>45</v>
      </c>
      <c r="B60" s="126">
        <v>0</v>
      </c>
      <c r="C60" s="126"/>
      <c r="D60" s="126"/>
      <c r="E60" s="126"/>
      <c r="F60" s="127"/>
      <c r="G60" s="127"/>
      <c r="H60" s="111"/>
      <c r="I60" s="111"/>
      <c r="J60" s="108"/>
      <c r="K60" s="108"/>
      <c r="L60" s="108"/>
      <c r="M60" s="108"/>
      <c r="N60" s="103"/>
      <c r="O60" s="109"/>
      <c r="P60" s="102">
        <f t="shared" si="5"/>
        <v>0</v>
      </c>
    </row>
    <row r="61" spans="1:16" ht="25.5" x14ac:dyDescent="0.25">
      <c r="A61" s="9" t="s">
        <v>46</v>
      </c>
      <c r="B61" s="126">
        <v>3914926.29</v>
      </c>
      <c r="C61" s="126"/>
      <c r="D61" s="126">
        <v>528630.68000000005</v>
      </c>
      <c r="E61" s="126">
        <v>102050</v>
      </c>
      <c r="F61" s="127">
        <v>240720</v>
      </c>
      <c r="G61" s="110"/>
      <c r="H61" s="110">
        <v>140744.5</v>
      </c>
      <c r="I61" s="111"/>
      <c r="J61" s="108">
        <f>'[2]CONS. FUENTES FINAN'!$J$383</f>
        <v>218944.67</v>
      </c>
      <c r="K61" s="108">
        <f>'[3]CONS. FUENTES FINAN'!$J$383</f>
        <v>5900</v>
      </c>
      <c r="L61" s="108">
        <v>1431907.6</v>
      </c>
      <c r="M61" s="108"/>
      <c r="N61" s="103"/>
      <c r="O61" s="109"/>
      <c r="P61" s="102">
        <f t="shared" si="5"/>
        <v>2668897.4500000002</v>
      </c>
    </row>
    <row r="62" spans="1:16" ht="29.25" customHeight="1" x14ac:dyDescent="0.25">
      <c r="A62" s="9" t="s">
        <v>47</v>
      </c>
      <c r="B62" s="126">
        <v>0</v>
      </c>
      <c r="C62" s="126"/>
      <c r="D62" s="126"/>
      <c r="E62" s="126"/>
      <c r="F62" s="126"/>
      <c r="G62" s="110"/>
      <c r="H62" s="104"/>
      <c r="I62" s="104"/>
      <c r="J62" s="108"/>
      <c r="K62" s="108">
        <f>'[3]CONS. FUENTES FINAN'!$J$400</f>
        <v>11500</v>
      </c>
      <c r="L62" s="108"/>
      <c r="M62" s="108"/>
      <c r="N62" s="103"/>
      <c r="O62" s="109"/>
      <c r="P62" s="102">
        <f t="shared" si="5"/>
        <v>11500</v>
      </c>
    </row>
    <row r="63" spans="1:16" ht="25.5" x14ac:dyDescent="0.25">
      <c r="A63" s="9" t="s">
        <v>79</v>
      </c>
      <c r="B63" s="126">
        <v>0</v>
      </c>
      <c r="C63" s="126"/>
      <c r="D63" s="126"/>
      <c r="E63" s="126"/>
      <c r="F63" s="126"/>
      <c r="G63" s="126"/>
      <c r="H63" s="104"/>
      <c r="I63" s="104"/>
      <c r="J63" s="108"/>
      <c r="K63" s="108"/>
      <c r="L63" s="108"/>
      <c r="M63" s="108"/>
      <c r="N63" s="103"/>
      <c r="O63" s="109"/>
      <c r="P63" s="102">
        <f t="shared" si="5"/>
        <v>0</v>
      </c>
    </row>
    <row r="64" spans="1:16" x14ac:dyDescent="0.25">
      <c r="A64" s="9" t="s">
        <v>48</v>
      </c>
      <c r="B64" s="126">
        <v>881387.1</v>
      </c>
      <c r="C64" s="126"/>
      <c r="D64" s="126">
        <v>77900</v>
      </c>
      <c r="E64" s="126">
        <v>10900</v>
      </c>
      <c r="F64" s="126"/>
      <c r="G64" s="126">
        <v>11800</v>
      </c>
      <c r="H64" s="113">
        <v>5900</v>
      </c>
      <c r="I64" s="104"/>
      <c r="J64" s="108">
        <f>'[2]CONS. FUENTES FINAN'!$J$424</f>
        <v>78488.11</v>
      </c>
      <c r="K64" s="108">
        <v>11800</v>
      </c>
      <c r="L64" s="108"/>
      <c r="M64" s="108">
        <v>443680</v>
      </c>
      <c r="N64" s="109">
        <v>431880</v>
      </c>
      <c r="O64" s="109"/>
      <c r="P64" s="102">
        <f t="shared" si="5"/>
        <v>1072348.1099999999</v>
      </c>
    </row>
    <row r="65" spans="1:17" ht="25.5" x14ac:dyDescent="0.25">
      <c r="A65" s="9" t="s">
        <v>49</v>
      </c>
      <c r="B65" s="126"/>
      <c r="C65" s="126"/>
      <c r="D65" s="126"/>
      <c r="E65" s="126"/>
      <c r="F65" s="126"/>
      <c r="G65" s="126"/>
      <c r="H65" s="126"/>
      <c r="I65" s="122"/>
      <c r="J65" s="108"/>
      <c r="K65" s="108"/>
      <c r="L65" s="108"/>
      <c r="M65" s="108"/>
      <c r="N65" s="103"/>
      <c r="O65" s="112"/>
      <c r="P65" s="102">
        <f t="shared" si="5"/>
        <v>0</v>
      </c>
    </row>
    <row r="66" spans="1:17" x14ac:dyDescent="0.25">
      <c r="A66" s="8" t="s">
        <v>50</v>
      </c>
      <c r="B66" s="128">
        <f t="shared" ref="B66" si="10">+B67+B68+B69+B70</f>
        <v>0</v>
      </c>
      <c r="C66" s="128"/>
      <c r="D66" s="129"/>
      <c r="E66" s="128"/>
      <c r="F66" s="128"/>
      <c r="G66" s="128"/>
      <c r="H66" s="128"/>
      <c r="I66" s="130"/>
      <c r="J66" s="130"/>
      <c r="K66" s="130"/>
      <c r="L66" s="130"/>
      <c r="M66" s="130"/>
      <c r="N66" s="131"/>
      <c r="O66" s="112"/>
      <c r="P66" s="102">
        <f t="shared" si="5"/>
        <v>0</v>
      </c>
    </row>
    <row r="67" spans="1:17" x14ac:dyDescent="0.25">
      <c r="A67" s="9" t="s">
        <v>51</v>
      </c>
      <c r="B67" s="103"/>
      <c r="C67" s="103"/>
      <c r="D67" s="112">
        <v>0</v>
      </c>
      <c r="E67" s="125"/>
      <c r="F67" s="108"/>
      <c r="G67" s="109"/>
      <c r="H67" s="109"/>
      <c r="I67" s="108"/>
      <c r="J67" s="108"/>
      <c r="K67" s="108"/>
      <c r="L67" s="108"/>
      <c r="M67" s="108"/>
      <c r="N67" s="109"/>
      <c r="O67" s="112"/>
      <c r="P67" s="102">
        <f t="shared" si="5"/>
        <v>0</v>
      </c>
    </row>
    <row r="68" spans="1:17" x14ac:dyDescent="0.25">
      <c r="A68" s="9" t="s">
        <v>52</v>
      </c>
      <c r="B68" s="103">
        <v>0</v>
      </c>
      <c r="C68" s="103"/>
      <c r="D68" s="112">
        <v>0</v>
      </c>
      <c r="E68" s="125"/>
      <c r="F68" s="112"/>
      <c r="G68" s="112"/>
      <c r="H68" s="112"/>
      <c r="I68" s="112"/>
      <c r="J68" s="108"/>
      <c r="K68" s="108"/>
      <c r="L68" s="108"/>
      <c r="M68" s="108"/>
      <c r="N68" s="108"/>
      <c r="O68" s="112"/>
      <c r="P68" s="102">
        <f t="shared" si="5"/>
        <v>0</v>
      </c>
    </row>
    <row r="69" spans="1:17" ht="25.5" x14ac:dyDescent="0.25">
      <c r="A69" s="9" t="s">
        <v>53</v>
      </c>
      <c r="B69" s="103">
        <v>0</v>
      </c>
      <c r="C69" s="103"/>
      <c r="D69" s="112">
        <v>0</v>
      </c>
      <c r="E69" s="125"/>
      <c r="F69" s="125"/>
      <c r="G69" s="125"/>
      <c r="H69" s="125"/>
      <c r="I69" s="112"/>
      <c r="J69" s="108"/>
      <c r="K69" s="108"/>
      <c r="L69" s="108"/>
      <c r="M69" s="108"/>
      <c r="N69" s="108"/>
      <c r="O69" s="112"/>
      <c r="P69" s="102">
        <f t="shared" si="5"/>
        <v>0</v>
      </c>
    </row>
    <row r="70" spans="1:17" ht="27" customHeight="1" x14ac:dyDescent="0.25">
      <c r="A70" s="10" t="s">
        <v>54</v>
      </c>
      <c r="B70" s="103">
        <v>0</v>
      </c>
      <c r="C70" s="103">
        <v>0</v>
      </c>
      <c r="D70" s="112">
        <v>0</v>
      </c>
      <c r="E70" s="125"/>
      <c r="F70" s="125"/>
      <c r="G70" s="125"/>
      <c r="H70" s="125"/>
      <c r="I70" s="112"/>
      <c r="J70" s="108"/>
      <c r="K70" s="108"/>
      <c r="L70" s="108"/>
      <c r="M70" s="108"/>
      <c r="N70" s="108"/>
      <c r="O70" s="112"/>
      <c r="P70" s="102">
        <f t="shared" si="5"/>
        <v>0</v>
      </c>
    </row>
    <row r="71" spans="1:17" ht="25.5" x14ac:dyDescent="0.25">
      <c r="A71" s="8" t="s">
        <v>55</v>
      </c>
      <c r="B71" s="125">
        <v>0</v>
      </c>
      <c r="C71" s="125">
        <v>0</v>
      </c>
      <c r="D71" s="125">
        <f>+D72+D73</f>
        <v>0</v>
      </c>
      <c r="E71" s="125"/>
      <c r="F71" s="125"/>
      <c r="G71" s="125"/>
      <c r="H71" s="125"/>
      <c r="I71" s="112"/>
      <c r="J71" s="108"/>
      <c r="K71" s="108"/>
      <c r="L71" s="108"/>
      <c r="M71" s="108"/>
      <c r="N71" s="108"/>
      <c r="O71" s="112"/>
      <c r="P71" s="102">
        <f t="shared" si="5"/>
        <v>0</v>
      </c>
    </row>
    <row r="72" spans="1:17" x14ac:dyDescent="0.25">
      <c r="A72" s="9" t="s">
        <v>56</v>
      </c>
      <c r="B72" s="112">
        <v>0</v>
      </c>
      <c r="C72" s="112">
        <v>0</v>
      </c>
      <c r="D72" s="112">
        <v>0</v>
      </c>
      <c r="E72" s="125"/>
      <c r="F72" s="125"/>
      <c r="G72" s="125"/>
      <c r="H72" s="125"/>
      <c r="I72" s="112"/>
      <c r="J72" s="108"/>
      <c r="K72" s="108"/>
      <c r="L72" s="108"/>
      <c r="M72" s="108"/>
      <c r="N72" s="108"/>
      <c r="O72" s="112"/>
      <c r="P72" s="102">
        <f t="shared" si="5"/>
        <v>0</v>
      </c>
    </row>
    <row r="73" spans="1:17" ht="25.5" x14ac:dyDescent="0.25">
      <c r="A73" s="9" t="s">
        <v>57</v>
      </c>
      <c r="B73" s="112">
        <v>0</v>
      </c>
      <c r="C73" s="112">
        <v>0</v>
      </c>
      <c r="D73" s="112">
        <v>0</v>
      </c>
      <c r="E73" s="125"/>
      <c r="F73" s="125"/>
      <c r="G73" s="125"/>
      <c r="H73" s="125"/>
      <c r="I73" s="112"/>
      <c r="J73" s="108"/>
      <c r="K73" s="108"/>
      <c r="L73" s="108"/>
      <c r="M73" s="108"/>
      <c r="N73" s="108"/>
      <c r="O73" s="112"/>
      <c r="P73" s="102">
        <f t="shared" si="5"/>
        <v>0</v>
      </c>
    </row>
    <row r="74" spans="1:17" x14ac:dyDescent="0.25">
      <c r="A74" s="8" t="s">
        <v>58</v>
      </c>
      <c r="B74" s="125">
        <v>0</v>
      </c>
      <c r="C74" s="125">
        <v>0</v>
      </c>
      <c r="D74" s="125">
        <v>0</v>
      </c>
      <c r="E74" s="125"/>
      <c r="F74" s="125"/>
      <c r="G74" s="125"/>
      <c r="H74" s="125"/>
      <c r="I74" s="112"/>
      <c r="J74" s="108"/>
      <c r="K74" s="108"/>
      <c r="L74" s="108"/>
      <c r="M74" s="108"/>
      <c r="N74" s="108"/>
      <c r="O74" s="112"/>
      <c r="P74" s="102">
        <f>+D74+E74+F74+G74+H74+I74+J74+K74+L74+M74+N74+O74</f>
        <v>0</v>
      </c>
    </row>
    <row r="75" spans="1:17" ht="25.5" x14ac:dyDescent="0.25">
      <c r="A75" s="9" t="s">
        <v>59</v>
      </c>
      <c r="B75" s="112">
        <v>0</v>
      </c>
      <c r="C75" s="112">
        <v>0</v>
      </c>
      <c r="D75" s="112">
        <v>0</v>
      </c>
      <c r="E75" s="125"/>
      <c r="F75" s="125"/>
      <c r="G75" s="125"/>
      <c r="H75" s="125"/>
      <c r="I75" s="112"/>
      <c r="J75" s="108"/>
      <c r="K75" s="108"/>
      <c r="L75" s="108"/>
      <c r="M75" s="108"/>
      <c r="N75" s="108"/>
      <c r="O75" s="112"/>
      <c r="P75" s="102">
        <f>+D75+E75+F75+G75+H75+I75+J75+K75+L75+M75+N75+O75</f>
        <v>0</v>
      </c>
    </row>
    <row r="76" spans="1:17" ht="25.5" x14ac:dyDescent="0.25">
      <c r="A76" s="9" t="s">
        <v>60</v>
      </c>
      <c r="B76" s="112">
        <v>0</v>
      </c>
      <c r="C76" s="112">
        <v>0</v>
      </c>
      <c r="D76" s="112">
        <v>0</v>
      </c>
      <c r="E76" s="125"/>
      <c r="F76" s="125"/>
      <c r="G76" s="125"/>
      <c r="H76" s="125"/>
      <c r="I76" s="112"/>
      <c r="J76" s="112"/>
      <c r="K76" s="112"/>
      <c r="L76" s="112"/>
      <c r="M76" s="108"/>
      <c r="N76" s="108"/>
      <c r="O76" s="112"/>
      <c r="P76" s="102">
        <f t="shared" si="5"/>
        <v>0</v>
      </c>
    </row>
    <row r="77" spans="1:17" ht="25.5" x14ac:dyDescent="0.25">
      <c r="A77" s="9" t="s">
        <v>61</v>
      </c>
      <c r="B77" s="112">
        <v>0</v>
      </c>
      <c r="C77" s="112">
        <v>0</v>
      </c>
      <c r="D77" s="112">
        <v>0</v>
      </c>
      <c r="E77" s="125">
        <v>0</v>
      </c>
      <c r="F77" s="125">
        <v>0</v>
      </c>
      <c r="G77" s="125">
        <v>0</v>
      </c>
      <c r="H77" s="125">
        <v>0</v>
      </c>
      <c r="I77" s="112"/>
      <c r="J77" s="112"/>
      <c r="K77" s="112"/>
      <c r="L77" s="112"/>
      <c r="M77" s="108"/>
      <c r="N77" s="108"/>
      <c r="O77" s="112"/>
      <c r="P77" s="102">
        <f t="shared" si="5"/>
        <v>0</v>
      </c>
    </row>
    <row r="78" spans="1:17" x14ac:dyDescent="0.25">
      <c r="A78" s="8" t="s">
        <v>64</v>
      </c>
      <c r="B78" s="125">
        <v>0</v>
      </c>
      <c r="C78" s="125">
        <v>0</v>
      </c>
      <c r="D78" s="112">
        <v>0</v>
      </c>
      <c r="E78" s="125">
        <v>0</v>
      </c>
      <c r="F78" s="125">
        <v>0</v>
      </c>
      <c r="G78" s="125">
        <v>0</v>
      </c>
      <c r="H78" s="125">
        <v>0</v>
      </c>
      <c r="I78" s="112"/>
      <c r="J78" s="112"/>
      <c r="K78" s="112"/>
      <c r="L78" s="112"/>
      <c r="M78" s="108"/>
      <c r="N78" s="112"/>
      <c r="O78" s="112"/>
      <c r="P78" s="102">
        <f t="shared" si="5"/>
        <v>0</v>
      </c>
      <c r="Q78" s="2"/>
    </row>
    <row r="79" spans="1:17" ht="22.5" customHeight="1" x14ac:dyDescent="0.25">
      <c r="A79" s="9" t="s">
        <v>65</v>
      </c>
      <c r="B79" s="112">
        <v>0</v>
      </c>
      <c r="C79" s="112">
        <v>0</v>
      </c>
      <c r="D79" s="112">
        <v>0</v>
      </c>
      <c r="E79" s="125">
        <v>0</v>
      </c>
      <c r="F79" s="125">
        <v>0</v>
      </c>
      <c r="G79" s="125">
        <v>0</v>
      </c>
      <c r="H79" s="125">
        <v>0</v>
      </c>
      <c r="I79" s="112"/>
      <c r="J79" s="112"/>
      <c r="K79" s="112"/>
      <c r="L79" s="112"/>
      <c r="M79" s="108"/>
      <c r="N79" s="112"/>
      <c r="O79" s="112"/>
      <c r="P79" s="102">
        <f t="shared" ref="P79:P86" si="11">+D79+E79+F79+G79+H79+I79+J79+K79+L79+M79+N79+O79</f>
        <v>0</v>
      </c>
      <c r="Q79" s="2"/>
    </row>
    <row r="80" spans="1:17" ht="25.5" x14ac:dyDescent="0.25">
      <c r="A80" s="9" t="s">
        <v>66</v>
      </c>
      <c r="B80" s="112">
        <v>0</v>
      </c>
      <c r="C80" s="112">
        <v>0</v>
      </c>
      <c r="D80" s="112">
        <v>0</v>
      </c>
      <c r="E80" s="125">
        <v>0</v>
      </c>
      <c r="F80" s="125">
        <v>0</v>
      </c>
      <c r="G80" s="125">
        <v>0</v>
      </c>
      <c r="H80" s="125">
        <v>0</v>
      </c>
      <c r="I80" s="112"/>
      <c r="J80" s="112"/>
      <c r="K80" s="112"/>
      <c r="L80" s="112"/>
      <c r="M80" s="108"/>
      <c r="N80" s="112"/>
      <c r="O80" s="112"/>
      <c r="P80" s="102">
        <f t="shared" si="11"/>
        <v>0</v>
      </c>
      <c r="Q80" s="2"/>
    </row>
    <row r="81" spans="1:19" ht="25.5" x14ac:dyDescent="0.25">
      <c r="A81" s="9" t="s">
        <v>67</v>
      </c>
      <c r="B81" s="112">
        <v>0</v>
      </c>
      <c r="C81" s="112">
        <v>0</v>
      </c>
      <c r="D81" s="112">
        <v>0</v>
      </c>
      <c r="E81" s="125">
        <v>0</v>
      </c>
      <c r="F81" s="125">
        <v>0</v>
      </c>
      <c r="G81" s="125">
        <v>0</v>
      </c>
      <c r="H81" s="125">
        <v>0</v>
      </c>
      <c r="I81" s="112"/>
      <c r="J81" s="112"/>
      <c r="K81" s="112"/>
      <c r="L81" s="112"/>
      <c r="M81" s="108"/>
      <c r="N81" s="112"/>
      <c r="O81" s="112"/>
      <c r="P81" s="102">
        <f t="shared" si="11"/>
        <v>0</v>
      </c>
      <c r="Q81" s="2"/>
    </row>
    <row r="82" spans="1:19" x14ac:dyDescent="0.25">
      <c r="A82" s="8" t="s">
        <v>68</v>
      </c>
      <c r="B82" s="125">
        <v>0</v>
      </c>
      <c r="C82" s="125">
        <v>0</v>
      </c>
      <c r="D82" s="112">
        <v>0</v>
      </c>
      <c r="E82" s="125">
        <v>0</v>
      </c>
      <c r="F82" s="125">
        <v>0</v>
      </c>
      <c r="G82" s="125">
        <v>0</v>
      </c>
      <c r="H82" s="125">
        <v>0</v>
      </c>
      <c r="I82" s="112"/>
      <c r="J82" s="112"/>
      <c r="K82" s="112"/>
      <c r="L82" s="112"/>
      <c r="M82" s="108"/>
      <c r="N82" s="112"/>
      <c r="O82" s="112"/>
      <c r="P82" s="102">
        <f t="shared" si="11"/>
        <v>0</v>
      </c>
    </row>
    <row r="83" spans="1:19" ht="25.5" x14ac:dyDescent="0.25">
      <c r="A83" s="9" t="s">
        <v>69</v>
      </c>
      <c r="B83" s="112">
        <v>0</v>
      </c>
      <c r="C83" s="112">
        <v>0</v>
      </c>
      <c r="D83" s="112">
        <v>0</v>
      </c>
      <c r="E83" s="125">
        <v>0</v>
      </c>
      <c r="F83" s="125">
        <v>0</v>
      </c>
      <c r="G83" s="125">
        <v>0</v>
      </c>
      <c r="H83" s="125">
        <v>0</v>
      </c>
      <c r="I83" s="112"/>
      <c r="J83" s="112"/>
      <c r="K83" s="112"/>
      <c r="L83" s="112"/>
      <c r="M83" s="108"/>
      <c r="N83" s="112"/>
      <c r="O83" s="112"/>
      <c r="P83" s="102">
        <f t="shared" si="11"/>
        <v>0</v>
      </c>
    </row>
    <row r="84" spans="1:19" ht="25.5" x14ac:dyDescent="0.25">
      <c r="A84" s="9" t="s">
        <v>70</v>
      </c>
      <c r="B84" s="112">
        <v>0</v>
      </c>
      <c r="C84" s="112"/>
      <c r="D84" s="112">
        <v>0</v>
      </c>
      <c r="E84" s="125">
        <v>0</v>
      </c>
      <c r="F84" s="125">
        <v>0</v>
      </c>
      <c r="G84" s="125">
        <v>0</v>
      </c>
      <c r="H84" s="125">
        <v>0</v>
      </c>
      <c r="I84" s="112"/>
      <c r="J84" s="112"/>
      <c r="K84" s="112"/>
      <c r="L84" s="112"/>
      <c r="M84" s="108"/>
      <c r="N84" s="112"/>
      <c r="O84" s="112"/>
      <c r="P84" s="102">
        <f t="shared" si="11"/>
        <v>0</v>
      </c>
    </row>
    <row r="85" spans="1:19" ht="25.5" x14ac:dyDescent="0.25">
      <c r="A85" s="8" t="s">
        <v>71</v>
      </c>
      <c r="B85" s="125">
        <v>0</v>
      </c>
      <c r="C85" s="125">
        <v>0</v>
      </c>
      <c r="D85" s="112">
        <v>0</v>
      </c>
      <c r="E85" s="125">
        <v>0</v>
      </c>
      <c r="F85" s="125">
        <v>0</v>
      </c>
      <c r="G85" s="125">
        <v>0</v>
      </c>
      <c r="H85" s="125">
        <v>0</v>
      </c>
      <c r="I85" s="112"/>
      <c r="J85" s="112"/>
      <c r="K85" s="112"/>
      <c r="L85" s="112"/>
      <c r="M85" s="108"/>
      <c r="N85" s="112"/>
      <c r="O85" s="112"/>
      <c r="P85" s="102">
        <f t="shared" si="11"/>
        <v>0</v>
      </c>
    </row>
    <row r="86" spans="1:19" ht="25.5" x14ac:dyDescent="0.25">
      <c r="A86" s="11" t="s">
        <v>72</v>
      </c>
      <c r="B86" s="132"/>
      <c r="C86" s="132">
        <v>0</v>
      </c>
      <c r="D86" s="132">
        <v>0</v>
      </c>
      <c r="E86" s="133">
        <v>0</v>
      </c>
      <c r="F86" s="133">
        <v>0</v>
      </c>
      <c r="G86" s="133">
        <v>0</v>
      </c>
      <c r="H86" s="133"/>
      <c r="I86" s="132"/>
      <c r="J86" s="132"/>
      <c r="K86" s="132"/>
      <c r="L86" s="132"/>
      <c r="M86" s="120"/>
      <c r="N86" s="132"/>
      <c r="O86" s="132"/>
      <c r="P86" s="134">
        <f t="shared" si="11"/>
        <v>0</v>
      </c>
      <c r="S86" s="6"/>
    </row>
    <row r="87" spans="1:19" x14ac:dyDescent="0.25">
      <c r="A87" s="73" t="s">
        <v>62</v>
      </c>
      <c r="B87" s="135">
        <f>+B14+B20+B30+B40+B56+B66</f>
        <v>1196511353.1122859</v>
      </c>
      <c r="C87" s="135">
        <f>+C14+C20+C30+C40+C56+C66</f>
        <v>0</v>
      </c>
      <c r="D87" s="135">
        <f>+D14+D20+D30+D40+D56</f>
        <v>24116437.620000001</v>
      </c>
      <c r="E87" s="135">
        <f t="shared" ref="E87:O87" si="12">+E14+E20+E30+E40+E56+E66</f>
        <v>21378497.969999999</v>
      </c>
      <c r="F87" s="135">
        <f t="shared" si="12"/>
        <v>59900921.81000001</v>
      </c>
      <c r="G87" s="135">
        <f t="shared" si="12"/>
        <v>27474516.299999997</v>
      </c>
      <c r="H87" s="135">
        <f t="shared" si="12"/>
        <v>54419538.560000002</v>
      </c>
      <c r="I87" s="135">
        <f t="shared" si="12"/>
        <v>20923854.34</v>
      </c>
      <c r="J87" s="135">
        <f t="shared" si="12"/>
        <v>28532704.739999998</v>
      </c>
      <c r="K87" s="135">
        <f t="shared" si="12"/>
        <v>30071409.470000003</v>
      </c>
      <c r="L87" s="135">
        <f t="shared" si="12"/>
        <v>43862695.479999997</v>
      </c>
      <c r="M87" s="135">
        <f t="shared" si="12"/>
        <v>33676047.280000001</v>
      </c>
      <c r="N87" s="135">
        <f t="shared" si="12"/>
        <v>40056526.369999997</v>
      </c>
      <c r="O87" s="135">
        <f t="shared" si="12"/>
        <v>0</v>
      </c>
      <c r="P87" s="135">
        <f>+D87+E87+F87+G87+H87+I87+J87+K87+L87+M87+N87+O87</f>
        <v>384413149.94000006</v>
      </c>
      <c r="S87" s="3"/>
    </row>
    <row r="88" spans="1:19" ht="15.75" thickBot="1" x14ac:dyDescent="0.3">
      <c r="D88" s="6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71" t="s">
        <v>123</v>
      </c>
      <c r="F90" s="71" t="s">
        <v>125</v>
      </c>
      <c r="G90" s="7"/>
      <c r="J90" s="71" t="s">
        <v>126</v>
      </c>
      <c r="L90" s="75"/>
    </row>
    <row r="91" spans="1:19" ht="15.75" x14ac:dyDescent="0.25">
      <c r="A91" s="136" t="s">
        <v>82</v>
      </c>
      <c r="C91" s="76" t="s">
        <v>132</v>
      </c>
      <c r="F91" s="71" t="s">
        <v>145</v>
      </c>
      <c r="J91" s="71" t="s">
        <v>148</v>
      </c>
    </row>
    <row r="92" spans="1:19" ht="15.75" x14ac:dyDescent="0.25">
      <c r="A92" s="137"/>
      <c r="C92" s="74" t="s">
        <v>124</v>
      </c>
      <c r="F92" s="71" t="s">
        <v>146</v>
      </c>
      <c r="J92" s="71" t="s">
        <v>127</v>
      </c>
    </row>
    <row r="93" spans="1:19" x14ac:dyDescent="0.25">
      <c r="A93" s="137"/>
    </row>
    <row r="94" spans="1:19" x14ac:dyDescent="0.25">
      <c r="A94" s="137"/>
    </row>
    <row r="95" spans="1:19" x14ac:dyDescent="0.25">
      <c r="A95" s="137"/>
    </row>
    <row r="96" spans="1:19" ht="21" customHeight="1" thickBot="1" x14ac:dyDescent="0.3">
      <c r="A96" s="138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43307086614173229" bottom="0.15748031496062992" header="0.78740157480314965" footer="0.15748031496062992"/>
  <pageSetup paperSize="5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J4" sqref="J4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12" t="s">
        <v>84</v>
      </c>
      <c r="B1" s="13" t="s">
        <v>85</v>
      </c>
      <c r="C1" s="14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18.75" customHeight="1" x14ac:dyDescent="0.25">
      <c r="A2" s="17" t="s">
        <v>86</v>
      </c>
      <c r="B2" s="77">
        <v>45292</v>
      </c>
      <c r="C2" s="78">
        <v>45323</v>
      </c>
      <c r="D2" s="78">
        <v>45352</v>
      </c>
      <c r="E2" s="78">
        <v>45383</v>
      </c>
      <c r="F2" s="78">
        <v>45413</v>
      </c>
      <c r="G2" s="78">
        <v>45444</v>
      </c>
      <c r="H2" s="78">
        <v>45474</v>
      </c>
      <c r="I2" s="78">
        <v>45505</v>
      </c>
      <c r="J2" s="78">
        <v>45536</v>
      </c>
      <c r="K2" s="78">
        <v>45566</v>
      </c>
      <c r="L2" s="78">
        <v>45597</v>
      </c>
      <c r="M2" s="78">
        <v>45627</v>
      </c>
      <c r="N2" s="18" t="s">
        <v>147</v>
      </c>
    </row>
    <row r="3" spans="1:14" ht="15" customHeight="1" x14ac:dyDescent="0.25">
      <c r="A3" s="19" t="s">
        <v>87</v>
      </c>
      <c r="B3" s="20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>
        <f>SUM(B3:M3)</f>
        <v>0</v>
      </c>
    </row>
    <row r="4" spans="1:14" x14ac:dyDescent="0.25">
      <c r="A4" s="23" t="s">
        <v>88</v>
      </c>
      <c r="B4" s="24">
        <v>24049379.060000002</v>
      </c>
      <c r="C4" s="25">
        <v>40778971.549999997</v>
      </c>
      <c r="D4" s="22">
        <v>11413038.34</v>
      </c>
      <c r="E4" s="22">
        <v>25084513.969999999</v>
      </c>
      <c r="F4" s="22">
        <v>29965938.68</v>
      </c>
      <c r="G4" s="22">
        <v>41000751.339999996</v>
      </c>
      <c r="H4" s="22">
        <v>35562578.620000005</v>
      </c>
      <c r="I4" s="22">
        <v>36542130.740000002</v>
      </c>
      <c r="J4" s="22">
        <v>37398423.82</v>
      </c>
      <c r="K4" s="22"/>
      <c r="L4" s="22"/>
      <c r="M4" s="22"/>
      <c r="N4" s="22">
        <f>SUM(B4:M4)</f>
        <v>281795726.12</v>
      </c>
    </row>
    <row r="5" spans="1:14" x14ac:dyDescent="0.25">
      <c r="A5" s="26" t="s">
        <v>89</v>
      </c>
      <c r="B5" s="24"/>
      <c r="C5" s="27"/>
      <c r="D5" s="22"/>
      <c r="E5" s="22"/>
      <c r="F5" s="22"/>
      <c r="G5" s="22"/>
      <c r="H5" s="22"/>
      <c r="I5" s="22"/>
      <c r="J5" s="22"/>
      <c r="K5" s="22"/>
      <c r="L5" s="22"/>
      <c r="M5" s="22"/>
      <c r="N5" s="22">
        <f t="shared" ref="N5:N38" si="0">SUM(B5:M5)</f>
        <v>0</v>
      </c>
    </row>
    <row r="6" spans="1:14" x14ac:dyDescent="0.25">
      <c r="A6" s="23" t="s">
        <v>90</v>
      </c>
      <c r="B6" s="28"/>
      <c r="C6" s="29"/>
      <c r="D6" s="22"/>
      <c r="E6" s="22"/>
      <c r="F6" s="22"/>
      <c r="G6" s="22"/>
      <c r="H6" s="22"/>
      <c r="I6" s="22"/>
      <c r="J6" s="22"/>
      <c r="K6" s="22"/>
      <c r="L6" s="22"/>
      <c r="M6" s="22"/>
      <c r="N6" s="22">
        <f t="shared" si="0"/>
        <v>0</v>
      </c>
    </row>
    <row r="7" spans="1:14" x14ac:dyDescent="0.25">
      <c r="A7" s="23" t="s">
        <v>91</v>
      </c>
      <c r="B7" s="28"/>
      <c r="C7" s="30"/>
      <c r="D7" s="22"/>
      <c r="E7" s="22"/>
      <c r="F7" s="22"/>
      <c r="G7" s="22"/>
      <c r="H7" s="22"/>
      <c r="I7" s="22"/>
      <c r="J7" s="22"/>
      <c r="K7" s="22"/>
      <c r="L7" s="22"/>
      <c r="M7" s="22"/>
      <c r="N7" s="22">
        <f t="shared" si="0"/>
        <v>0</v>
      </c>
    </row>
    <row r="8" spans="1:14" x14ac:dyDescent="0.25">
      <c r="A8" s="23" t="s">
        <v>92</v>
      </c>
      <c r="B8" s="28"/>
      <c r="C8" s="29"/>
      <c r="D8" s="22"/>
      <c r="E8" s="22"/>
      <c r="F8" s="22"/>
      <c r="G8" s="22"/>
      <c r="H8" s="22"/>
      <c r="I8" s="22"/>
      <c r="J8" s="22"/>
      <c r="K8" s="22"/>
      <c r="L8" s="22"/>
      <c r="M8" s="22"/>
      <c r="N8" s="22">
        <f t="shared" si="0"/>
        <v>0</v>
      </c>
    </row>
    <row r="9" spans="1:14" x14ac:dyDescent="0.25">
      <c r="A9" s="23" t="s">
        <v>93</v>
      </c>
      <c r="B9" s="24"/>
      <c r="C9" s="31"/>
      <c r="D9" s="22"/>
      <c r="E9" s="22"/>
      <c r="F9" s="22"/>
      <c r="G9" s="22"/>
      <c r="H9" s="22"/>
      <c r="I9" s="22"/>
      <c r="J9" s="22"/>
      <c r="K9" s="22"/>
      <c r="L9" s="22"/>
      <c r="M9" s="22"/>
      <c r="N9" s="22">
        <f t="shared" si="0"/>
        <v>0</v>
      </c>
    </row>
    <row r="10" spans="1:14" x14ac:dyDescent="0.25">
      <c r="A10" s="23" t="s">
        <v>94</v>
      </c>
      <c r="B10" s="24"/>
      <c r="C10" s="3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>
        <f t="shared" si="0"/>
        <v>0</v>
      </c>
    </row>
    <row r="11" spans="1:14" x14ac:dyDescent="0.25">
      <c r="A11" s="23" t="s">
        <v>95</v>
      </c>
      <c r="B11" s="24"/>
      <c r="C11" s="3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>
        <f t="shared" si="0"/>
        <v>0</v>
      </c>
    </row>
    <row r="12" spans="1:14" x14ac:dyDescent="0.25">
      <c r="A12" s="23" t="s">
        <v>96</v>
      </c>
      <c r="B12" s="24"/>
      <c r="C12" s="3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>
        <f t="shared" si="0"/>
        <v>0</v>
      </c>
    </row>
    <row r="13" spans="1:14" x14ac:dyDescent="0.25">
      <c r="A13" s="23" t="s">
        <v>97</v>
      </c>
      <c r="B13" s="28"/>
      <c r="C13" s="29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>
        <f t="shared" si="0"/>
        <v>0</v>
      </c>
    </row>
    <row r="14" spans="1:14" x14ac:dyDescent="0.25">
      <c r="A14" s="23" t="s">
        <v>98</v>
      </c>
      <c r="B14" s="24"/>
      <c r="C14" s="3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>
        <f t="shared" si="0"/>
        <v>0</v>
      </c>
    </row>
    <row r="15" spans="1:14" x14ac:dyDescent="0.25">
      <c r="A15" s="23" t="s">
        <v>99</v>
      </c>
      <c r="B15" s="28"/>
      <c r="C15" s="29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>
        <f t="shared" si="0"/>
        <v>0</v>
      </c>
    </row>
    <row r="16" spans="1:14" x14ac:dyDescent="0.25">
      <c r="A16" s="23" t="s">
        <v>100</v>
      </c>
      <c r="B16" s="24"/>
      <c r="C16" s="3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>
        <f t="shared" si="0"/>
        <v>0</v>
      </c>
    </row>
    <row r="17" spans="1:14" x14ac:dyDescent="0.25">
      <c r="A17" s="23" t="s">
        <v>101</v>
      </c>
      <c r="B17" s="32"/>
      <c r="C17" s="3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>
        <f t="shared" si="0"/>
        <v>0</v>
      </c>
    </row>
    <row r="18" spans="1:14" x14ac:dyDescent="0.25">
      <c r="A18" s="23" t="s">
        <v>102</v>
      </c>
      <c r="B18" s="24"/>
      <c r="C18" s="3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>
        <f t="shared" si="0"/>
        <v>0</v>
      </c>
    </row>
    <row r="19" spans="1:14" x14ac:dyDescent="0.25">
      <c r="A19" s="23" t="s">
        <v>103</v>
      </c>
      <c r="B19" s="28"/>
      <c r="C19" s="29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>
        <f t="shared" si="0"/>
        <v>0</v>
      </c>
    </row>
    <row r="20" spans="1:14" x14ac:dyDescent="0.25">
      <c r="A20" s="23" t="s">
        <v>104</v>
      </c>
      <c r="B20" s="28"/>
      <c r="C20" s="29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>
        <f t="shared" si="0"/>
        <v>0</v>
      </c>
    </row>
    <row r="21" spans="1:14" x14ac:dyDescent="0.25">
      <c r="A21" s="23" t="s">
        <v>105</v>
      </c>
      <c r="B21" s="24"/>
      <c r="C21" s="3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>
        <f t="shared" si="0"/>
        <v>0</v>
      </c>
    </row>
    <row r="22" spans="1:14" ht="18.75" x14ac:dyDescent="0.3">
      <c r="A22" s="34" t="s">
        <v>106</v>
      </c>
      <c r="B22" s="35"/>
      <c r="C22" s="36"/>
      <c r="D22" s="37"/>
      <c r="E22" s="37"/>
      <c r="F22" s="37"/>
      <c r="G22" s="37"/>
      <c r="H22" s="37"/>
      <c r="I22" s="37"/>
      <c r="J22" s="37"/>
      <c r="K22" s="38"/>
      <c r="L22" s="38"/>
      <c r="M22" s="37"/>
      <c r="N22" s="37">
        <f t="shared" si="0"/>
        <v>0</v>
      </c>
    </row>
    <row r="23" spans="1:14" x14ac:dyDescent="0.25">
      <c r="A23" s="23" t="s">
        <v>107</v>
      </c>
      <c r="B23" s="28"/>
      <c r="C23" s="29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>
        <f t="shared" si="0"/>
        <v>0</v>
      </c>
    </row>
    <row r="24" spans="1:14" x14ac:dyDescent="0.25">
      <c r="A24" s="39" t="s">
        <v>108</v>
      </c>
      <c r="B24" s="40"/>
      <c r="C24" s="41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>
        <f t="shared" si="0"/>
        <v>0</v>
      </c>
    </row>
    <row r="25" spans="1:14" x14ac:dyDescent="0.25">
      <c r="A25" s="23" t="s">
        <v>109</v>
      </c>
      <c r="B25" s="43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>
        <f t="shared" si="0"/>
        <v>0</v>
      </c>
    </row>
    <row r="26" spans="1:14" x14ac:dyDescent="0.25">
      <c r="A26" s="23" t="s">
        <v>110</v>
      </c>
      <c r="B26" s="28"/>
      <c r="C26" s="29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>
        <f t="shared" si="0"/>
        <v>0</v>
      </c>
    </row>
    <row r="27" spans="1:14" x14ac:dyDescent="0.25">
      <c r="A27" s="23" t="s">
        <v>111</v>
      </c>
      <c r="B27" s="28"/>
      <c r="C27" s="29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>
        <f t="shared" si="0"/>
        <v>0</v>
      </c>
    </row>
    <row r="28" spans="1:14" x14ac:dyDescent="0.25">
      <c r="A28" s="23" t="s">
        <v>112</v>
      </c>
      <c r="B28" s="28"/>
      <c r="C28" s="29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>
        <f t="shared" si="0"/>
        <v>0</v>
      </c>
    </row>
    <row r="29" spans="1:14" x14ac:dyDescent="0.25">
      <c r="A29" s="39" t="s">
        <v>113</v>
      </c>
      <c r="B29" s="40"/>
      <c r="C29" s="41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>
        <f t="shared" si="0"/>
        <v>0</v>
      </c>
    </row>
    <row r="30" spans="1:14" x14ac:dyDescent="0.25">
      <c r="A30" s="23" t="s">
        <v>114</v>
      </c>
      <c r="B30" s="28"/>
      <c r="C30" s="29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>
        <f t="shared" si="0"/>
        <v>0</v>
      </c>
    </row>
    <row r="31" spans="1:14" x14ac:dyDescent="0.25">
      <c r="A31" s="23" t="s">
        <v>115</v>
      </c>
      <c r="B31" s="24"/>
      <c r="C31" s="3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>
        <f t="shared" si="0"/>
        <v>0</v>
      </c>
    </row>
    <row r="32" spans="1:14" x14ac:dyDescent="0.25">
      <c r="A32" s="23"/>
      <c r="B32" s="46"/>
      <c r="C32" s="47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>
        <f t="shared" si="0"/>
        <v>0</v>
      </c>
    </row>
    <row r="33" spans="1:14" ht="15.75" x14ac:dyDescent="0.25">
      <c r="A33" s="48" t="s">
        <v>116</v>
      </c>
      <c r="B33" s="49"/>
      <c r="C33" s="50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>
        <f t="shared" si="0"/>
        <v>0</v>
      </c>
    </row>
    <row r="34" spans="1:14" x14ac:dyDescent="0.25">
      <c r="A34" s="52" t="s">
        <v>117</v>
      </c>
      <c r="B34" s="53"/>
      <c r="C34" s="54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>
        <f t="shared" si="0"/>
        <v>0</v>
      </c>
    </row>
    <row r="35" spans="1:14" x14ac:dyDescent="0.25">
      <c r="A35" s="52" t="s">
        <v>118</v>
      </c>
      <c r="B35" s="55"/>
      <c r="C35" s="56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>
        <f t="shared" si="0"/>
        <v>0</v>
      </c>
    </row>
    <row r="36" spans="1:14" x14ac:dyDescent="0.25">
      <c r="A36" s="52" t="s">
        <v>119</v>
      </c>
      <c r="B36" s="57"/>
      <c r="C36" s="54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>
        <f t="shared" si="0"/>
        <v>0</v>
      </c>
    </row>
    <row r="37" spans="1:14" x14ac:dyDescent="0.25">
      <c r="A37" s="52" t="s">
        <v>120</v>
      </c>
      <c r="B37" s="55"/>
      <c r="C37" s="56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>
        <f t="shared" si="0"/>
        <v>0</v>
      </c>
    </row>
    <row r="38" spans="1:14" ht="15.75" thickBot="1" x14ac:dyDescent="0.3">
      <c r="A38" s="58" t="s">
        <v>121</v>
      </c>
      <c r="B38" s="57"/>
      <c r="C38" s="59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>
        <f t="shared" si="0"/>
        <v>0</v>
      </c>
    </row>
    <row r="39" spans="1:14" ht="15.75" thickBot="1" x14ac:dyDescent="0.3">
      <c r="A39" s="61" t="s">
        <v>122</v>
      </c>
      <c r="B39" s="62"/>
      <c r="C39" s="63"/>
      <c r="D39" s="64"/>
      <c r="E39" s="64"/>
      <c r="F39" s="64"/>
      <c r="G39" s="64"/>
      <c r="H39" s="64"/>
      <c r="I39" s="65"/>
      <c r="J39" s="65"/>
      <c r="K39" s="64"/>
      <c r="L39" s="65"/>
      <c r="M39" s="64"/>
      <c r="N39" s="66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2024-12-03T17:17:21Z</cp:lastPrinted>
  <dcterms:created xsi:type="dcterms:W3CDTF">2021-07-29T18:58:50Z</dcterms:created>
  <dcterms:modified xsi:type="dcterms:W3CDTF">2024-12-12T14:15:22Z</dcterms:modified>
</cp:coreProperties>
</file>