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peralta\Desktop\"/>
    </mc:Choice>
  </mc:AlternateContent>
  <bookViews>
    <workbookView xWindow="0" yWindow="0" windowWidth="25200" windowHeight="12675" activeTab="1"/>
  </bookViews>
  <sheets>
    <sheet name="Plantilla Presupuesto" sheetId="2" r:id="rId1"/>
    <sheet name="Plantilla Ejecución 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1" i="3" l="1"/>
  <c r="M58" i="3"/>
  <c r="M36" i="3"/>
  <c r="M33" i="3"/>
  <c r="M31" i="3"/>
  <c r="M30" i="3"/>
  <c r="M29" i="3"/>
  <c r="M28" i="3"/>
  <c r="M27" i="3"/>
  <c r="M24" i="3"/>
  <c r="M23" i="3"/>
  <c r="M21" i="3"/>
  <c r="M20" i="3"/>
  <c r="M19" i="3"/>
  <c r="M18" i="3"/>
  <c r="M17" i="3"/>
  <c r="M12" i="3"/>
  <c r="M11" i="3"/>
  <c r="L29" i="3" l="1"/>
  <c r="L61" i="3"/>
  <c r="L58" i="3"/>
  <c r="L56" i="3"/>
  <c r="L54" i="3"/>
  <c r="L36" i="3"/>
  <c r="L33" i="3"/>
  <c r="L32" i="3"/>
  <c r="L31" i="3"/>
  <c r="L30" i="3"/>
  <c r="L28" i="3"/>
  <c r="L27" i="3"/>
  <c r="L24" i="3"/>
  <c r="L23" i="3"/>
  <c r="L20" i="3"/>
  <c r="L19" i="3"/>
  <c r="L18" i="3"/>
  <c r="L17" i="3"/>
  <c r="L12" i="3"/>
  <c r="L11" i="3"/>
  <c r="K11" i="3" l="1"/>
  <c r="K61" i="3"/>
  <c r="K58" i="3"/>
  <c r="K56" i="3"/>
  <c r="K54" i="3"/>
  <c r="K36" i="3"/>
  <c r="K33" i="3"/>
  <c r="K32" i="3"/>
  <c r="K31" i="3"/>
  <c r="K30" i="3"/>
  <c r="K29" i="3"/>
  <c r="K28" i="3"/>
  <c r="K27" i="3"/>
  <c r="K24" i="3"/>
  <c r="K23" i="3"/>
  <c r="K20" i="3"/>
  <c r="K19" i="3"/>
  <c r="K18" i="3"/>
  <c r="K17" i="3"/>
  <c r="K12" i="3"/>
  <c r="K10" i="3" l="1"/>
  <c r="J61" i="3"/>
  <c r="J58" i="3"/>
  <c r="J54" i="3"/>
  <c r="J36" i="3"/>
  <c r="J33" i="3"/>
  <c r="J32" i="3"/>
  <c r="J31" i="3"/>
  <c r="J30" i="3"/>
  <c r="J29" i="3"/>
  <c r="J28" i="3"/>
  <c r="J27" i="3"/>
  <c r="J24" i="3"/>
  <c r="J23" i="3"/>
  <c r="J21" i="3"/>
  <c r="J20" i="3"/>
  <c r="J19" i="3"/>
  <c r="J18" i="3"/>
  <c r="J17" i="3"/>
  <c r="J12" i="3"/>
  <c r="J11" i="3"/>
  <c r="J53" i="3" l="1"/>
  <c r="I61" i="3"/>
  <c r="I54" i="3"/>
  <c r="I36" i="3"/>
  <c r="I33" i="3"/>
  <c r="I32" i="3"/>
  <c r="I31" i="3"/>
  <c r="I30" i="3"/>
  <c r="I29" i="3"/>
  <c r="I27" i="3"/>
  <c r="I24" i="3"/>
  <c r="I23" i="3"/>
  <c r="I22" i="3"/>
  <c r="I20" i="3"/>
  <c r="I19" i="3"/>
  <c r="I18" i="3"/>
  <c r="I17" i="3"/>
  <c r="I12" i="3"/>
  <c r="I11" i="3"/>
  <c r="I68" i="3" l="1"/>
  <c r="J68" i="3"/>
  <c r="K68" i="3"/>
  <c r="L68" i="3"/>
  <c r="M68" i="3"/>
  <c r="I63" i="3"/>
  <c r="J63" i="3"/>
  <c r="K63" i="3"/>
  <c r="L63" i="3"/>
  <c r="M63" i="3"/>
  <c r="I53" i="3"/>
  <c r="K53" i="3"/>
  <c r="L53" i="3"/>
  <c r="M53" i="3"/>
  <c r="C45" i="3"/>
  <c r="D45" i="3"/>
  <c r="E45" i="3"/>
  <c r="F45" i="3"/>
  <c r="G45" i="3"/>
  <c r="G37" i="3" s="1"/>
  <c r="H45" i="3"/>
  <c r="I45" i="3"/>
  <c r="I37" i="3" s="1"/>
  <c r="J45" i="3"/>
  <c r="J37" i="3" s="1"/>
  <c r="K45" i="3"/>
  <c r="K37" i="3" s="1"/>
  <c r="L45" i="3"/>
  <c r="M45" i="3"/>
  <c r="M37" i="3" s="1"/>
  <c r="H37" i="3"/>
  <c r="L37" i="3"/>
  <c r="I10" i="3"/>
  <c r="J10" i="3"/>
  <c r="L10" i="3"/>
  <c r="M10" i="3"/>
  <c r="I16" i="3"/>
  <c r="J16" i="3"/>
  <c r="K16" i="3"/>
  <c r="L16" i="3"/>
  <c r="M16" i="3"/>
  <c r="I26" i="3"/>
  <c r="J26" i="3"/>
  <c r="K26" i="3"/>
  <c r="L26" i="3"/>
  <c r="M26" i="3"/>
  <c r="L75" i="3" l="1"/>
  <c r="L86" i="3" s="1"/>
  <c r="J75" i="3"/>
  <c r="M75" i="3"/>
  <c r="K75" i="3"/>
  <c r="I75" i="3"/>
  <c r="E68" i="3"/>
  <c r="E63" i="3"/>
  <c r="E61" i="3"/>
  <c r="E56" i="3"/>
  <c r="E54" i="3"/>
  <c r="E37" i="3"/>
  <c r="E36" i="3"/>
  <c r="E33" i="3"/>
  <c r="E31" i="3"/>
  <c r="E30" i="3"/>
  <c r="E29" i="3"/>
  <c r="E28" i="3"/>
  <c r="E27" i="3"/>
  <c r="E25" i="3"/>
  <c r="E24" i="3"/>
  <c r="E23" i="3"/>
  <c r="E20" i="3"/>
  <c r="E19" i="3"/>
  <c r="E17" i="3"/>
  <c r="E12" i="3"/>
  <c r="E11" i="3"/>
  <c r="H85" i="3"/>
  <c r="F85" i="3"/>
  <c r="H68" i="3"/>
  <c r="F68" i="3"/>
  <c r="H63" i="3"/>
  <c r="F63" i="3"/>
  <c r="H61" i="3"/>
  <c r="G61" i="3"/>
  <c r="F61" i="3"/>
  <c r="H58" i="3"/>
  <c r="F58" i="3"/>
  <c r="F56" i="3"/>
  <c r="H54" i="3"/>
  <c r="G54" i="3"/>
  <c r="G53" i="3" s="1"/>
  <c r="F54" i="3"/>
  <c r="F37" i="3"/>
  <c r="H36" i="3"/>
  <c r="G36" i="3"/>
  <c r="F36" i="3"/>
  <c r="H33" i="3"/>
  <c r="G33" i="3"/>
  <c r="F33" i="3"/>
  <c r="H32" i="3"/>
  <c r="H31" i="3"/>
  <c r="G31" i="3"/>
  <c r="H30" i="3"/>
  <c r="G30" i="3"/>
  <c r="F30" i="3"/>
  <c r="H29" i="3"/>
  <c r="G29" i="3"/>
  <c r="F29" i="3"/>
  <c r="H28" i="3"/>
  <c r="H27" i="3"/>
  <c r="G27" i="3"/>
  <c r="F27" i="3"/>
  <c r="G25" i="3"/>
  <c r="H24" i="3"/>
  <c r="G24" i="3"/>
  <c r="F24" i="3"/>
  <c r="H23" i="3"/>
  <c r="G23" i="3"/>
  <c r="F23" i="3"/>
  <c r="H22" i="3"/>
  <c r="G21" i="3"/>
  <c r="H20" i="3"/>
  <c r="G20" i="3"/>
  <c r="F20" i="3"/>
  <c r="H19" i="3"/>
  <c r="G19" i="3"/>
  <c r="F19" i="3"/>
  <c r="H18" i="3"/>
  <c r="G18" i="3"/>
  <c r="F18" i="3"/>
  <c r="H17" i="3"/>
  <c r="G17" i="3"/>
  <c r="F17" i="3"/>
  <c r="H12" i="3"/>
  <c r="G12" i="3"/>
  <c r="F12" i="3"/>
  <c r="H11" i="3"/>
  <c r="G11" i="3"/>
  <c r="F11" i="3"/>
  <c r="F26" i="3" l="1"/>
  <c r="H16" i="3"/>
  <c r="G10" i="3"/>
  <c r="G16" i="3"/>
  <c r="F16" i="3"/>
  <c r="E10" i="3"/>
  <c r="E26" i="3"/>
  <c r="E53" i="3"/>
  <c r="H53" i="3"/>
  <c r="H26" i="3"/>
  <c r="F53" i="3"/>
  <c r="F10" i="3"/>
  <c r="H10" i="3"/>
  <c r="G26" i="3"/>
  <c r="E16" i="3"/>
  <c r="G75" i="3" l="1"/>
  <c r="E75" i="3"/>
  <c r="H75" i="3"/>
  <c r="F75" i="3"/>
  <c r="D58" i="3" l="1"/>
  <c r="D61" i="3"/>
  <c r="D56" i="3"/>
  <c r="D54" i="3"/>
  <c r="D36" i="3"/>
  <c r="D33" i="3"/>
  <c r="D32" i="3"/>
  <c r="D31" i="3"/>
  <c r="D30" i="3"/>
  <c r="D29" i="3"/>
  <c r="D28" i="3"/>
  <c r="D27" i="3"/>
  <c r="D24" i="3"/>
  <c r="D23" i="3"/>
  <c r="D20" i="3"/>
  <c r="D18" i="3" l="1"/>
  <c r="D12" i="3"/>
  <c r="D11" i="3"/>
  <c r="C25" i="3" l="1"/>
  <c r="C24" i="3"/>
  <c r="C61" i="3"/>
  <c r="C56" i="3"/>
  <c r="C54" i="3"/>
  <c r="C36" i="3"/>
  <c r="C33" i="3"/>
  <c r="C32" i="3" l="1"/>
  <c r="C31" i="3"/>
  <c r="C30" i="3"/>
  <c r="C29" i="3"/>
  <c r="C28" i="3"/>
  <c r="C27" i="3"/>
  <c r="C23" i="3"/>
  <c r="C20" i="3"/>
  <c r="C19" i="3"/>
  <c r="C17" i="3"/>
  <c r="C11" i="3"/>
  <c r="C12" i="3" l="1"/>
  <c r="B56" i="3" l="1"/>
  <c r="B61" i="3"/>
  <c r="B36" i="3"/>
  <c r="B33" i="3"/>
  <c r="B32" i="3"/>
  <c r="B31" i="3"/>
  <c r="B30" i="3"/>
  <c r="B29" i="3"/>
  <c r="B28" i="3"/>
  <c r="B27" i="3"/>
  <c r="B24" i="3"/>
  <c r="B23" i="3"/>
  <c r="B20" i="3"/>
  <c r="B18" i="3"/>
  <c r="B17" i="3"/>
  <c r="B12" i="3"/>
  <c r="B11" i="3"/>
  <c r="B68" i="3" l="1"/>
  <c r="B63" i="3"/>
  <c r="B53" i="3"/>
  <c r="B45" i="3"/>
  <c r="B37" i="3"/>
  <c r="D37" i="3"/>
  <c r="F86" i="3"/>
  <c r="H86" i="3"/>
  <c r="C85" i="3"/>
  <c r="D85" i="3"/>
  <c r="E85" i="3"/>
  <c r="I85" i="3"/>
  <c r="I86" i="3" s="1"/>
  <c r="J85" i="3"/>
  <c r="J86" i="3" s="1"/>
  <c r="I90" i="3" s="1"/>
  <c r="K85" i="3"/>
  <c r="K86" i="3" s="1"/>
  <c r="K90" i="3" s="1"/>
  <c r="L85" i="3"/>
  <c r="M85" i="3"/>
  <c r="M86" i="3" s="1"/>
  <c r="C68" i="3"/>
  <c r="D68" i="3"/>
  <c r="C63" i="3"/>
  <c r="D63" i="3"/>
  <c r="C53" i="3"/>
  <c r="D53" i="3"/>
  <c r="C37" i="3"/>
  <c r="C26" i="3"/>
  <c r="D26" i="3"/>
  <c r="C16" i="3"/>
  <c r="D16" i="3"/>
  <c r="C10" i="3"/>
  <c r="D10" i="3"/>
  <c r="B85" i="3"/>
  <c r="B26" i="3"/>
  <c r="B16" i="3"/>
  <c r="B10" i="3"/>
  <c r="G86" i="3" l="1"/>
  <c r="E86" i="3"/>
  <c r="D75" i="3"/>
  <c r="D86" i="3" s="1"/>
  <c r="C75" i="3"/>
  <c r="B75" i="3"/>
  <c r="B86" i="3" s="1"/>
  <c r="B9" i="2"/>
  <c r="B15" i="2"/>
  <c r="B25" i="2"/>
  <c r="B52" i="2"/>
  <c r="B74" i="2"/>
  <c r="C86" i="3" l="1"/>
</calcChain>
</file>

<file path=xl/sharedStrings.xml><?xml version="1.0" encoding="utf-8"?>
<sst xmlns="http://schemas.openxmlformats.org/spreadsheetml/2006/main" count="173" uniqueCount="107">
  <si>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</si>
  <si>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</si>
  <si>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</si>
  <si>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</si>
  <si>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</si>
  <si>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</si>
  <si>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</si>
  <si>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</si>
  <si>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</si>
  <si>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</si>
  <si>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</si>
  <si>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</si>
  <si>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</si>
  <si>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</si>
  <si>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</si>
  <si>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</si>
  <si>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</si>
  <si>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</si>
  <si>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</si>
  <si>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</si>
  <si>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</si>
  <si>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</si>
  <si>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</si>
  <si>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</si>
  <si>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</si>
  <si>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</si>
  <si>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</si>
  <si>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</si>
  <si>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</si>
  <si>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</si>
  <si>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</si>
  <si>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</si>
  <si>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</si>
  <si>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</si>
  <si>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</si>
  <si>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</si>
  <si>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</si>
  <si>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</si>
  <si>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</si>
  <si>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</si>
  <si>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</si>
  <si>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</si>
  <si>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</si>
  <si>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</si>
  <si>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</si>
  <si>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</si>
  <si>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</si>
  <si>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</si>
  <si>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</si>
  <si>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</si>
  <si>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</si>
  <si>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</si>
  <si>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</si>
  <si>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</si>
  <si>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</si>
  <si>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</si>
  <si>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</si>
  <si>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</si>
  <si>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</si>
  <si>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</si>
  <si>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</si>
  <si>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</si>
  <si>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</si>
  <si>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</si>
  <si>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</si>
  <si>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</si>
  <si>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</si>
  <si>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</si>
  <si>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</si>
  <si>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</si>
  <si>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</si>
  <si>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</si>
  <si>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</si>
  <si>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</si>
  <si>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</si>
  <si>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</si>
  <si>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</si>
  <si>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</si>
  <si>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</si>
  <si>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</si>
  <si>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</si>
  <si>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</si>
  <si>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</si>
  <si>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</si>
  <si>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</si>
  <si>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</si>
  <si>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</si>
  <si>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</si>
  <si>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</si>
  <si>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Presupuesto de Gastos y Aplicaciones Financieras </t>
  </si>
  <si>
    <t>2.6.2 - MOBILIARIO Y EQUIPO DE COMPUTO</t>
  </si>
  <si>
    <t>2.6 - BIENES MUEBLES, INMUEBLES E       INTANGIBLES</t>
  </si>
  <si>
    <t>2.3.8 - OTROS PRODUCTOS NO INCLUIDOS EN CONCEPTOS ANTERIORES</t>
  </si>
  <si>
    <t>2.6.2 - MOBILIARIO Y EQUIPO COMPUTO</t>
  </si>
  <si>
    <t>ENERO</t>
  </si>
  <si>
    <t>FEBRERO</t>
  </si>
  <si>
    <t>MARZO</t>
  </si>
  <si>
    <t xml:space="preserve">                                                                               Ejecución de Gastos y Aplicaciones Financieras </t>
  </si>
  <si>
    <t xml:space="preserve">                                                                            En RD$</t>
  </si>
  <si>
    <t>Servicio   Regional de Salud Norcentral</t>
  </si>
  <si>
    <t>Hospital Regional José María Cabral y Báez</t>
  </si>
  <si>
    <t xml:space="preserve">                                                                Hospital Regional José María Cabral y Báez </t>
  </si>
  <si>
    <t xml:space="preserve">                                                                  </t>
  </si>
  <si>
    <t xml:space="preserve">                                                                        AL 31 Del Enero  AÑO 2022</t>
  </si>
  <si>
    <t xml:space="preserve">Licda. Ana Teresa Garcia </t>
  </si>
  <si>
    <t>Enc. De Presupuesto</t>
  </si>
  <si>
    <t>TRIMESTRE ENERO-MARZO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</si>
</sst>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0">
    <xf numFmtId="0" fontId="0" fillId="0" borderId="0" xfId="0"/>
    <xf numFmtId="0" fontId="2" fillId="3" borderId="0" xfId="0" applyFont="1" applyFill="1" applyBorder="1" applyAlignment="1">
      <alignment vertical="center" wrapText="1"/>
    </xf>
    <xf numFmtId="43" fontId="0" fillId="0" borderId="0" xfId="1" applyFont="1"/>
    <xf numFmtId="43" fontId="0" fillId="0" borderId="0" xfId="0" applyNumberFormat="1"/>
    <xf numFmtId="43" fontId="1" fillId="0" borderId="1" xfId="1" applyFont="1" applyBorder="1" applyAlignment="1">
      <alignment horizontal="left" vertical="center" wrapText="1"/>
    </xf>
    <xf numFmtId="43" fontId="0" fillId="0" borderId="1" xfId="1" applyFont="1" applyBorder="1"/>
    <xf numFmtId="0" fontId="0" fillId="0" borderId="1" xfId="0" applyBorder="1"/>
    <xf numFmtId="164" fontId="0" fillId="0" borderId="1" xfId="0" applyNumberForma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indent="2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0" fillId="0" borderId="1" xfId="0" applyNumberFormat="1" applyBorder="1"/>
    <xf numFmtId="0" fontId="5" fillId="0" borderId="3" xfId="0" applyFont="1" applyBorder="1" applyAlignment="1">
      <alignment horizontal="left" vertical="center" wrapText="1"/>
    </xf>
    <xf numFmtId="43" fontId="1" fillId="0" borderId="3" xfId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 indent="2"/>
    </xf>
    <xf numFmtId="43" fontId="0" fillId="0" borderId="4" xfId="1" applyFont="1" applyBorder="1"/>
    <xf numFmtId="0" fontId="5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 indent="2"/>
    </xf>
    <xf numFmtId="4" fontId="0" fillId="0" borderId="3" xfId="0" applyNumberFormat="1" applyBorder="1"/>
    <xf numFmtId="4" fontId="0" fillId="0" borderId="4" xfId="0" applyNumberFormat="1" applyBorder="1"/>
    <xf numFmtId="0" fontId="0" fillId="0" borderId="3" xfId="0" applyBorder="1"/>
    <xf numFmtId="0" fontId="0" fillId="0" borderId="4" xfId="0" applyBorder="1"/>
    <xf numFmtId="4" fontId="1" fillId="0" borderId="6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/>
    <xf numFmtId="0" fontId="0" fillId="0" borderId="1" xfId="0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/>
    </xf>
    <xf numFmtId="0" fontId="0" fillId="0" borderId="7" xfId="0" applyBorder="1"/>
    <xf numFmtId="164" fontId="0" fillId="0" borderId="3" xfId="0" applyNumberForma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3" fontId="1" fillId="0" borderId="0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0" xfId="0" applyNumberFormat="1"/>
    <xf numFmtId="4" fontId="7" fillId="0" borderId="0" xfId="0" applyNumberFormat="1" applyFont="1"/>
    <xf numFmtId="4" fontId="8" fillId="0" borderId="4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0" fontId="1" fillId="0" borderId="0" xfId="0" applyFont="1" applyFill="1"/>
    <xf numFmtId="0" fontId="1" fillId="0" borderId="0" xfId="0" applyFont="1"/>
    <xf numFmtId="43" fontId="5" fillId="0" borderId="6" xfId="1" applyFont="1" applyBorder="1" applyAlignment="1">
      <alignment horizontal="left"/>
    </xf>
    <xf numFmtId="43" fontId="8" fillId="0" borderId="4" xfId="1" applyFont="1" applyBorder="1" applyAlignment="1">
      <alignment vertical="center" wrapText="1"/>
    </xf>
    <xf numFmtId="0" fontId="0" fillId="0" borderId="1" xfId="0" applyBorder="1" applyAlignment="1">
      <alignment horizontal="left"/>
    </xf>
    <xf numFmtId="43" fontId="1" fillId="2" borderId="2" xfId="1" applyFont="1" applyFill="1" applyBorder="1" applyAlignment="1">
      <alignment horizontal="right" vertical="center" wrapText="1"/>
    </xf>
    <xf numFmtId="43" fontId="0" fillId="0" borderId="3" xfId="1" applyFon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" fontId="0" fillId="0" borderId="6" xfId="0" applyNumberFormat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43" fontId="1" fillId="4" borderId="6" xfId="1" applyFont="1" applyFill="1" applyBorder="1" applyAlignment="1">
      <alignment horizontal="left"/>
    </xf>
    <xf numFmtId="43" fontId="2" fillId="3" borderId="1" xfId="0" applyNumberFormat="1" applyFont="1" applyFill="1" applyBorder="1" applyAlignment="1">
      <alignment horizontal="left" vertical="center" wrapText="1"/>
    </xf>
    <xf numFmtId="43" fontId="11" fillId="0" borderId="1" xfId="1" applyFont="1" applyBorder="1" applyAlignment="1">
      <alignment horizontal="right" vertical="center" wrapText="1"/>
    </xf>
    <xf numFmtId="43" fontId="11" fillId="0" borderId="4" xfId="1" applyFont="1" applyBorder="1" applyAlignment="1">
      <alignment horizontal="right" vertical="center" wrapText="1"/>
    </xf>
    <xf numFmtId="43" fontId="10" fillId="0" borderId="1" xfId="1" applyFont="1" applyBorder="1" applyAlignment="1">
      <alignment vertical="center"/>
    </xf>
    <xf numFmtId="43" fontId="0" fillId="0" borderId="6" xfId="1" applyFont="1" applyBorder="1" applyAlignment="1">
      <alignment vertical="center" wrapText="1"/>
    </xf>
    <xf numFmtId="43" fontId="0" fillId="0" borderId="4" xfId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43" fontId="1" fillId="0" borderId="3" xfId="1" applyFont="1" applyBorder="1" applyAlignment="1">
      <alignment vertical="center" wrapText="1"/>
    </xf>
    <xf numFmtId="43" fontId="1" fillId="0" borderId="3" xfId="1" applyFont="1" applyBorder="1" applyAlignment="1">
      <alignment horizontal="right"/>
    </xf>
    <xf numFmtId="43" fontId="10" fillId="0" borderId="6" xfId="1" applyFont="1" applyBorder="1" applyAlignment="1">
      <alignment vertical="center"/>
    </xf>
    <xf numFmtId="43" fontId="0" fillId="0" borderId="4" xfId="1" applyFont="1" applyBorder="1" applyAlignment="1">
      <alignment horizontal="right" vertical="center" wrapText="1"/>
    </xf>
    <xf numFmtId="43" fontId="0" fillId="0" borderId="1" xfId="1" applyFont="1" applyBorder="1" applyAlignment="1">
      <alignment horizontal="left" vertical="center" wrapText="1"/>
    </xf>
    <xf numFmtId="43" fontId="11" fillId="0" borderId="0" xfId="1" applyFont="1"/>
    <xf numFmtId="43" fontId="1" fillId="0" borderId="1" xfId="1" applyFont="1" applyBorder="1" applyAlignment="1">
      <alignment vertical="center" wrapText="1"/>
    </xf>
    <xf numFmtId="43" fontId="1" fillId="0" borderId="3" xfId="1" applyFont="1" applyFill="1" applyBorder="1" applyAlignment="1">
      <alignment horizontal="center" vertical="center" wrapText="1"/>
    </xf>
    <xf numFmtId="43" fontId="8" fillId="0" borderId="4" xfId="1" applyFont="1" applyBorder="1"/>
    <xf numFmtId="43" fontId="0" fillId="0" borderId="4" xfId="1" applyFont="1" applyBorder="1" applyAlignment="1">
      <alignment horizontal="left"/>
    </xf>
    <xf numFmtId="43" fontId="0" fillId="0" borderId="1" xfId="1" applyFont="1" applyBorder="1" applyAlignment="1">
      <alignment horizontal="right" vertical="center" wrapText="1"/>
    </xf>
    <xf numFmtId="43" fontId="8" fillId="0" borderId="1" xfId="1" applyFont="1" applyBorder="1"/>
    <xf numFmtId="43" fontId="0" fillId="0" borderId="1" xfId="1" applyFont="1" applyBorder="1" applyAlignment="1">
      <alignment horizontal="left"/>
    </xf>
    <xf numFmtId="43" fontId="8" fillId="0" borderId="1" xfId="1" applyFont="1" applyBorder="1" applyAlignment="1">
      <alignment horizontal="right" vertical="center" wrapText="1"/>
    </xf>
    <xf numFmtId="43" fontId="0" fillId="0" borderId="3" xfId="1" applyFont="1" applyBorder="1" applyAlignment="1">
      <alignment horizontal="right" vertical="center" wrapText="1"/>
    </xf>
    <xf numFmtId="43" fontId="8" fillId="0" borderId="3" xfId="1" applyFont="1" applyBorder="1"/>
    <xf numFmtId="43" fontId="8" fillId="0" borderId="1" xfId="1" applyFont="1" applyBorder="1" applyAlignment="1">
      <alignment vertical="center" wrapText="1"/>
    </xf>
    <xf numFmtId="43" fontId="8" fillId="0" borderId="3" xfId="1" applyFont="1" applyBorder="1" applyAlignment="1">
      <alignment horizontal="right" vertical="center" wrapText="1"/>
    </xf>
    <xf numFmtId="43" fontId="0" fillId="0" borderId="3" xfId="1" applyFont="1" applyBorder="1" applyAlignment="1">
      <alignment horizontal="left"/>
    </xf>
    <xf numFmtId="43" fontId="1" fillId="0" borderId="6" xfId="1" applyFont="1" applyBorder="1" applyAlignment="1">
      <alignment horizontal="right"/>
    </xf>
    <xf numFmtId="43" fontId="1" fillId="0" borderId="3" xfId="1" applyFont="1" applyBorder="1"/>
    <xf numFmtId="43" fontId="4" fillId="0" borderId="4" xfId="1" applyFont="1" applyBorder="1" applyAlignment="1">
      <alignment horizontal="left"/>
    </xf>
    <xf numFmtId="43" fontId="11" fillId="0" borderId="3" xfId="1" applyFont="1" applyBorder="1" applyAlignment="1">
      <alignment vertical="center"/>
    </xf>
    <xf numFmtId="43" fontId="7" fillId="0" borderId="1" xfId="1" applyFont="1" applyBorder="1"/>
    <xf numFmtId="43" fontId="5" fillId="0" borderId="11" xfId="1" applyFont="1" applyBorder="1" applyAlignment="1">
      <alignment horizontal="left"/>
    </xf>
    <xf numFmtId="43" fontId="1" fillId="0" borderId="11" xfId="1" applyFont="1" applyBorder="1" applyAlignment="1">
      <alignment horizontal="right"/>
    </xf>
    <xf numFmtId="43" fontId="10" fillId="0" borderId="11" xfId="1" applyFont="1" applyBorder="1" applyAlignment="1">
      <alignment vertical="center"/>
    </xf>
    <xf numFmtId="43" fontId="0" fillId="0" borderId="11" xfId="1" applyFont="1" applyBorder="1" applyAlignment="1">
      <alignment vertical="center" wrapText="1"/>
    </xf>
    <xf numFmtId="43" fontId="1" fillId="4" borderId="11" xfId="1" applyFont="1" applyFill="1" applyBorder="1" applyAlignment="1">
      <alignment horizontal="left"/>
    </xf>
    <xf numFmtId="43" fontId="10" fillId="0" borderId="10" xfId="1" applyFont="1" applyBorder="1" applyAlignment="1">
      <alignment vertical="center"/>
    </xf>
    <xf numFmtId="43" fontId="5" fillId="0" borderId="10" xfId="1" applyFont="1" applyBorder="1" applyAlignment="1">
      <alignment horizontal="left"/>
    </xf>
    <xf numFmtId="43" fontId="1" fillId="0" borderId="10" xfId="1" applyFont="1" applyBorder="1" applyAlignment="1">
      <alignment horizontal="right"/>
    </xf>
    <xf numFmtId="43" fontId="1" fillId="4" borderId="10" xfId="1" applyFont="1" applyFill="1" applyBorder="1" applyAlignment="1">
      <alignment horizontal="left"/>
    </xf>
    <xf numFmtId="43" fontId="0" fillId="0" borderId="10" xfId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vertical="center" wrapText="1"/>
    </xf>
    <xf numFmtId="43" fontId="1" fillId="0" borderId="9" xfId="1" applyFont="1" applyBorder="1" applyAlignment="1">
      <alignment horizontal="left" vertical="center" wrapText="1"/>
    </xf>
    <xf numFmtId="43" fontId="5" fillId="0" borderId="8" xfId="1" applyFont="1" applyBorder="1" applyAlignment="1">
      <alignment horizontal="left"/>
    </xf>
    <xf numFmtId="43" fontId="0" fillId="0" borderId="14" xfId="1" applyFont="1" applyBorder="1"/>
    <xf numFmtId="43" fontId="0" fillId="0" borderId="2" xfId="1" applyFont="1" applyBorder="1"/>
    <xf numFmtId="43" fontId="0" fillId="0" borderId="9" xfId="1" applyFont="1" applyBorder="1"/>
    <xf numFmtId="43" fontId="1" fillId="0" borderId="8" xfId="1" applyFont="1" applyBorder="1" applyAlignment="1">
      <alignment horizontal="right"/>
    </xf>
    <xf numFmtId="43" fontId="10" fillId="0" borderId="8" xfId="1" applyFont="1" applyBorder="1" applyAlignment="1">
      <alignment vertical="center"/>
    </xf>
    <xf numFmtId="43" fontId="0" fillId="0" borderId="8" xfId="1" applyFont="1" applyBorder="1" applyAlignment="1">
      <alignment vertical="center" wrapText="1"/>
    </xf>
    <xf numFmtId="0" fontId="0" fillId="0" borderId="9" xfId="0" applyBorder="1"/>
    <xf numFmtId="0" fontId="0" fillId="0" borderId="14" xfId="0" applyBorder="1"/>
    <xf numFmtId="0" fontId="0" fillId="0" borderId="2" xfId="0" applyBorder="1"/>
    <xf numFmtId="164" fontId="1" fillId="0" borderId="9" xfId="0" applyNumberFormat="1" applyFont="1" applyFill="1" applyBorder="1" applyAlignment="1">
      <alignment horizontal="center" vertical="center" wrapText="1"/>
    </xf>
    <xf numFmtId="43" fontId="1" fillId="4" borderId="8" xfId="1" applyFont="1" applyFill="1" applyBorder="1" applyAlignment="1">
      <alignment horizontal="left"/>
    </xf>
    <xf numFmtId="164" fontId="1" fillId="0" borderId="14" xfId="0" applyNumberFormat="1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43" fontId="2" fillId="3" borderId="15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0</xdr:rowOff>
    </xdr:from>
    <xdr:to>
      <xdr:col>0</xdr:col>
      <xdr:colOff>1647826</xdr:colOff>
      <xdr:row>6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0"/>
          <a:ext cx="1428750" cy="1390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86</xdr:row>
      <xdr:rowOff>66676</xdr:rowOff>
    </xdr:from>
    <xdr:to>
      <xdr:col>0</xdr:col>
      <xdr:colOff>0</xdr:colOff>
      <xdr:row>87</xdr:row>
      <xdr:rowOff>561976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861" r="13366"/>
        <a:stretch>
          <a:fillRect/>
        </a:stretch>
      </xdr:blipFill>
      <xdr:spPr bwMode="auto">
        <a:xfrm>
          <a:off x="3248025" y="18040351"/>
          <a:ext cx="923925" cy="857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314325</xdr:colOff>
      <xdr:row>0</xdr:row>
      <xdr:rowOff>0</xdr:rowOff>
    </xdr:from>
    <xdr:to>
      <xdr:col>1</xdr:col>
      <xdr:colOff>533400</xdr:colOff>
      <xdr:row>6</xdr:row>
      <xdr:rowOff>209550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0"/>
          <a:ext cx="2219325" cy="1447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YENIFFER%20CASTILLO\REGIONAL%202022\CONSOLIDADO%20ENERO%20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YENIFFER%20CASTILLO\REGIONAL%202022\CONSOLIDADO%20OCTUBRE%20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YENIFFER%20CASTILLO\REGIONAL%202022\CONSOLIDADO%20NOVIEMBRE%20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YENIFFER%20CASTILLO\REGIONAL%202022\CONSOLIDADO%20DIC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YENIFFER%20CASTILLO\REGIONAL%202022\CONSOLIDADO%20FEBRER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YENIFFER%20CASTILLO\REGIONAL%202022\CONSOLIDADO%20MARZO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YENIFFER%20CASTILLO\REGIONAL%202022\CONSOLIDADO%20ABRIL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YENIFFER%20CASTILLO\REGIONAL%202022\CONSOLIDADO%20MAYO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YENIFFER%20CASTILLO\REGIONAL%202022\CONCILIDADO%20JUNIO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YENIFFER%20CASTILLO\REGIONAL%202022\CONCILIDADO%20JULIO%20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YENIFFER%20CASTILLO\REGIONAL%202022\CONSOLIDADO%20AGOSTO%20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YENIFFER%20CASTILLO\REGIONAL%202022\CONSOLIDADO%20SEPT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FR"/>
      <sheetName val="CUENTA T FR"/>
      <sheetName val="AVISO DE DEBITO"/>
      <sheetName val="HISTORIAL DE REVISION"/>
      <sheetName val="RELACION DE PAGO FR"/>
      <sheetName val="CONS. FUENTES FINAN"/>
      <sheetName val="CUENTA T VS"/>
      <sheetName val="CUENTA T NOMINA SNS"/>
      <sheetName val="RELACION DE PAGO VS"/>
      <sheetName val="GASTOS X ATENCION"/>
    </sheetNames>
    <sheetDataSet>
      <sheetData sheetId="0"/>
      <sheetData sheetId="1"/>
      <sheetData sheetId="2"/>
      <sheetData sheetId="3"/>
      <sheetData sheetId="4"/>
      <sheetData sheetId="5">
        <row r="28">
          <cell r="H28">
            <v>584318.04</v>
          </cell>
        </row>
        <row r="51">
          <cell r="H51">
            <v>976116.31</v>
          </cell>
        </row>
        <row r="88">
          <cell r="J88">
            <v>195537.66</v>
          </cell>
        </row>
        <row r="106">
          <cell r="J106">
            <v>25800</v>
          </cell>
        </row>
        <row r="116">
          <cell r="J116">
            <v>16855</v>
          </cell>
        </row>
        <row r="157">
          <cell r="J157">
            <v>106579.76000000001</v>
          </cell>
        </row>
        <row r="179">
          <cell r="J179">
            <v>58372.57</v>
          </cell>
        </row>
        <row r="213">
          <cell r="J213">
            <v>2147641.15</v>
          </cell>
        </row>
        <row r="225">
          <cell r="J225">
            <v>85000</v>
          </cell>
        </row>
        <row r="232">
          <cell r="J232">
            <v>157117</v>
          </cell>
        </row>
        <row r="245">
          <cell r="J245">
            <v>15730740</v>
          </cell>
        </row>
        <row r="250">
          <cell r="J250">
            <v>394214.75</v>
          </cell>
        </row>
        <row r="261">
          <cell r="J261">
            <v>1840</v>
          </cell>
        </row>
        <row r="286">
          <cell r="J286">
            <v>9902660.2699999996</v>
          </cell>
        </row>
        <row r="308">
          <cell r="J308">
            <v>5829729.8399999989</v>
          </cell>
        </row>
        <row r="357">
          <cell r="J357">
            <v>987247</v>
          </cell>
        </row>
        <row r="424">
          <cell r="J424">
            <v>15000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FR"/>
      <sheetName val="CUENTA T FR"/>
      <sheetName val="AVISO DE DEBITO"/>
      <sheetName val="HISTORIAL DE REVISION"/>
      <sheetName val="RELACION DE PAGO FR"/>
      <sheetName val="CONS. FUENTES FINAN"/>
      <sheetName val="CUENTA T VS"/>
      <sheetName val="RELACION DE PAGO VS"/>
      <sheetName val="CUENTA T NOMINA SNS"/>
      <sheetName val="GASTOS X ATENCION"/>
    </sheetNames>
    <sheetDataSet>
      <sheetData sheetId="0"/>
      <sheetData sheetId="1"/>
      <sheetData sheetId="2"/>
      <sheetData sheetId="3"/>
      <sheetData sheetId="4"/>
      <sheetData sheetId="5">
        <row r="25">
          <cell r="J25">
            <v>31557232.470000003</v>
          </cell>
        </row>
        <row r="27">
          <cell r="J27">
            <v>292076.59999999998</v>
          </cell>
        </row>
        <row r="51">
          <cell r="J51">
            <v>959477.32000000007</v>
          </cell>
        </row>
        <row r="88">
          <cell r="J88">
            <v>199915.64</v>
          </cell>
        </row>
        <row r="106">
          <cell r="J106">
            <v>203845</v>
          </cell>
        </row>
        <row r="111">
          <cell r="J111">
            <v>32700</v>
          </cell>
        </row>
        <row r="116">
          <cell r="J116">
            <v>10243.51</v>
          </cell>
        </row>
        <row r="157">
          <cell r="J157">
            <v>3940</v>
          </cell>
        </row>
        <row r="179">
          <cell r="J179">
            <v>233160.66</v>
          </cell>
        </row>
        <row r="213">
          <cell r="J213">
            <v>2154807.9699999997</v>
          </cell>
        </row>
        <row r="225">
          <cell r="J225">
            <v>46167.5</v>
          </cell>
        </row>
        <row r="232">
          <cell r="J232">
            <v>219422.83</v>
          </cell>
        </row>
        <row r="245">
          <cell r="J245">
            <v>13540436.450000001</v>
          </cell>
        </row>
        <row r="250">
          <cell r="J250">
            <v>162211.65</v>
          </cell>
        </row>
        <row r="261">
          <cell r="J261">
            <v>88282.3</v>
          </cell>
        </row>
        <row r="286">
          <cell r="J286">
            <v>7297177.2000000002</v>
          </cell>
        </row>
        <row r="308">
          <cell r="J308">
            <v>5796803.9500000002</v>
          </cell>
        </row>
        <row r="337">
          <cell r="J337">
            <v>52800.01</v>
          </cell>
        </row>
        <row r="357">
          <cell r="J357">
            <v>103871</v>
          </cell>
        </row>
        <row r="383">
          <cell r="J383">
            <v>114892.88</v>
          </cell>
        </row>
        <row r="424">
          <cell r="J424">
            <v>45000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FR"/>
      <sheetName val="CUENTA T FR"/>
      <sheetName val="AVISO DE DEBITO"/>
      <sheetName val="HISTORIAL DE REVISION"/>
      <sheetName val="RELACION DE PAGO FR"/>
      <sheetName val="CONS. FUENTES FINAN"/>
      <sheetName val="CUENTA T VS"/>
      <sheetName val="RELACION DE PAGO VS"/>
      <sheetName val="CUENTA T NOMINA SNS"/>
      <sheetName val="GASTOS X ATENCION"/>
    </sheetNames>
    <sheetDataSet>
      <sheetData sheetId="0"/>
      <sheetData sheetId="1"/>
      <sheetData sheetId="2"/>
      <sheetData sheetId="3"/>
      <sheetData sheetId="4"/>
      <sheetData sheetId="5">
        <row r="27">
          <cell r="J27">
            <v>338000</v>
          </cell>
        </row>
        <row r="51">
          <cell r="J51">
            <v>855354.76</v>
          </cell>
        </row>
        <row r="88">
          <cell r="J88">
            <v>194153.8</v>
          </cell>
        </row>
        <row r="106">
          <cell r="J106">
            <v>357658</v>
          </cell>
        </row>
        <row r="111">
          <cell r="J111">
            <v>30600</v>
          </cell>
        </row>
        <row r="116">
          <cell r="J116">
            <v>18886.72</v>
          </cell>
        </row>
        <row r="157">
          <cell r="J157">
            <v>389075.7</v>
          </cell>
        </row>
        <row r="179">
          <cell r="J179">
            <v>120443.26000000001</v>
          </cell>
        </row>
        <row r="213">
          <cell r="J213">
            <v>3176312.3400000003</v>
          </cell>
        </row>
        <row r="225">
          <cell r="J225">
            <v>31000</v>
          </cell>
        </row>
        <row r="232">
          <cell r="J232">
            <v>376523.31</v>
          </cell>
        </row>
        <row r="245">
          <cell r="J245">
            <v>14009689.869999999</v>
          </cell>
        </row>
        <row r="250">
          <cell r="J250">
            <v>171170.85</v>
          </cell>
        </row>
        <row r="261">
          <cell r="J261">
            <v>31045.46</v>
          </cell>
        </row>
        <row r="286">
          <cell r="J286">
            <v>10044214.460000001</v>
          </cell>
        </row>
        <row r="308">
          <cell r="J308">
            <v>11559365.619999999</v>
          </cell>
        </row>
        <row r="337">
          <cell r="J337">
            <v>29426.66</v>
          </cell>
        </row>
        <row r="357">
          <cell r="J357">
            <v>286417</v>
          </cell>
        </row>
        <row r="383">
          <cell r="J383">
            <v>26409.27</v>
          </cell>
        </row>
        <row r="424">
          <cell r="J424">
            <v>55859.99</v>
          </cell>
        </row>
      </sheetData>
      <sheetData sheetId="6">
        <row r="96">
          <cell r="JI96">
            <v>48774.540000000008</v>
          </cell>
        </row>
      </sheetData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FR"/>
      <sheetName val="CUENTA T FR"/>
      <sheetName val="AVISO DE DEBITO"/>
      <sheetName val="HISTORIAL DE REVISION"/>
      <sheetName val="CONS. FUENTES FINAN"/>
      <sheetName val="CUENTA T VS"/>
      <sheetName val="RELACION DE PAGO VS"/>
      <sheetName val="CUENTA T NOMINA SNS"/>
      <sheetName val="GASTOS X ATENCION"/>
    </sheetNames>
    <sheetDataSet>
      <sheetData sheetId="0"/>
      <sheetData sheetId="1"/>
      <sheetData sheetId="2"/>
      <sheetData sheetId="3"/>
      <sheetData sheetId="4">
        <row r="27">
          <cell r="J27">
            <v>1536875.9000000001</v>
          </cell>
        </row>
        <row r="51">
          <cell r="J51">
            <v>915354.76</v>
          </cell>
        </row>
        <row r="88">
          <cell r="J88">
            <v>205293.06</v>
          </cell>
        </row>
        <row r="106">
          <cell r="J106">
            <v>280427</v>
          </cell>
        </row>
        <row r="111">
          <cell r="J111">
            <v>38050</v>
          </cell>
        </row>
        <row r="116">
          <cell r="J116">
            <v>27366.12</v>
          </cell>
        </row>
        <row r="125">
          <cell r="J125">
            <v>258051.13</v>
          </cell>
        </row>
        <row r="157">
          <cell r="J157">
            <v>112423.01</v>
          </cell>
        </row>
        <row r="179">
          <cell r="J179">
            <v>169248.93</v>
          </cell>
        </row>
        <row r="213">
          <cell r="J213">
            <v>1429481.41</v>
          </cell>
        </row>
        <row r="225">
          <cell r="J225">
            <v>3000</v>
          </cell>
        </row>
        <row r="232">
          <cell r="J232">
            <v>63875.23</v>
          </cell>
        </row>
        <row r="245">
          <cell r="J245">
            <v>9983614</v>
          </cell>
        </row>
        <row r="250">
          <cell r="J250">
            <v>7255.51</v>
          </cell>
        </row>
        <row r="286">
          <cell r="J286">
            <v>4479722.4000000004</v>
          </cell>
        </row>
        <row r="308">
          <cell r="J308">
            <v>6384733.620000001</v>
          </cell>
        </row>
        <row r="383">
          <cell r="J383">
            <v>52000</v>
          </cell>
        </row>
        <row r="424">
          <cell r="J424">
            <v>45000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FR"/>
      <sheetName val="CUENTA T FR"/>
      <sheetName val="AVISO DE DEBITO"/>
      <sheetName val="HISTORIAL DE REVISION"/>
      <sheetName val="RELACION DE PAGO FR"/>
      <sheetName val="CONS. FUENTES FINAN"/>
      <sheetName val="CUENTA T VS"/>
      <sheetName val="RELACION DE PAGO VS"/>
      <sheetName val="CUENTA T NOMINA SNS"/>
      <sheetName val="GASTOS X ATENCION"/>
    </sheetNames>
    <sheetDataSet>
      <sheetData sheetId="0"/>
      <sheetData sheetId="1"/>
      <sheetData sheetId="2"/>
      <sheetData sheetId="3"/>
      <sheetData sheetId="4"/>
      <sheetData sheetId="5">
        <row r="27">
          <cell r="H27">
            <v>0</v>
          </cell>
        </row>
        <row r="51">
          <cell r="J51">
            <v>885335.62</v>
          </cell>
        </row>
        <row r="88">
          <cell r="J88">
            <v>199182.68</v>
          </cell>
        </row>
        <row r="111">
          <cell r="J111">
            <v>0</v>
          </cell>
        </row>
        <row r="116">
          <cell r="J116">
            <v>3000</v>
          </cell>
        </row>
        <row r="157">
          <cell r="J157">
            <v>75924.429999999993</v>
          </cell>
        </row>
        <row r="179">
          <cell r="J179">
            <v>374994.85000000003</v>
          </cell>
        </row>
        <row r="208">
          <cell r="J208">
            <v>53778.5</v>
          </cell>
        </row>
        <row r="213">
          <cell r="J213">
            <v>2083964.56</v>
          </cell>
        </row>
        <row r="225">
          <cell r="J225">
            <v>3528.4</v>
          </cell>
        </row>
        <row r="232">
          <cell r="J232">
            <v>376506</v>
          </cell>
        </row>
        <row r="245">
          <cell r="J245">
            <v>11852975.6</v>
          </cell>
        </row>
        <row r="250">
          <cell r="J250">
            <v>107203.4</v>
          </cell>
        </row>
        <row r="261">
          <cell r="J261">
            <v>145213.62</v>
          </cell>
        </row>
        <row r="286">
          <cell r="J286">
            <v>5479424.209999999</v>
          </cell>
        </row>
        <row r="308">
          <cell r="J308">
            <v>5237427.32</v>
          </cell>
        </row>
        <row r="337">
          <cell r="J337">
            <v>58095</v>
          </cell>
        </row>
        <row r="357">
          <cell r="J357">
            <v>7600</v>
          </cell>
        </row>
        <row r="424">
          <cell r="J424">
            <v>15000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FR"/>
      <sheetName val="CUENTA T FR"/>
      <sheetName val="AVISO DE DEBITO"/>
      <sheetName val="HISTORIAL DE REVISION"/>
      <sheetName val="RELACION DE PAGO FR"/>
      <sheetName val="CONS. FUENTES FINAN"/>
      <sheetName val="CUENTA T VS"/>
      <sheetName val="RELACION DE PAGO VS"/>
      <sheetName val="CUENTA T NOMINA SNS"/>
      <sheetName val="GASTOS X ATENCION"/>
    </sheetNames>
    <sheetDataSet>
      <sheetData sheetId="0"/>
      <sheetData sheetId="1"/>
      <sheetData sheetId="2"/>
      <sheetData sheetId="3"/>
      <sheetData sheetId="4"/>
      <sheetData sheetId="5">
        <row r="27">
          <cell r="H27">
            <v>15755558.050000001</v>
          </cell>
        </row>
        <row r="51">
          <cell r="J51">
            <v>925335.62</v>
          </cell>
        </row>
        <row r="106">
          <cell r="J106">
            <v>256640.40000000002</v>
          </cell>
        </row>
        <row r="116">
          <cell r="J116">
            <v>6190</v>
          </cell>
        </row>
        <row r="157">
          <cell r="J157">
            <v>67264.679999999993</v>
          </cell>
        </row>
        <row r="179">
          <cell r="J179">
            <v>101628.88</v>
          </cell>
        </row>
        <row r="213">
          <cell r="J213">
            <v>2209629.6399999997</v>
          </cell>
        </row>
        <row r="225">
          <cell r="J225">
            <v>73143.740000000005</v>
          </cell>
        </row>
        <row r="232">
          <cell r="J232">
            <v>203620.8</v>
          </cell>
        </row>
        <row r="245">
          <cell r="J245">
            <v>7696874.79</v>
          </cell>
        </row>
        <row r="250">
          <cell r="J250">
            <v>22611.49</v>
          </cell>
        </row>
        <row r="261">
          <cell r="J261">
            <v>14864</v>
          </cell>
        </row>
        <row r="286">
          <cell r="J286">
            <v>3623392.96</v>
          </cell>
        </row>
        <row r="308">
          <cell r="J308">
            <v>5123758.1100000013</v>
          </cell>
        </row>
        <row r="337">
          <cell r="J337">
            <v>473309.51</v>
          </cell>
        </row>
        <row r="357">
          <cell r="J357">
            <v>405684</v>
          </cell>
        </row>
        <row r="383">
          <cell r="J383">
            <v>77880</v>
          </cell>
        </row>
        <row r="424">
          <cell r="J424">
            <v>30000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FR"/>
      <sheetName val="CUENTA T FR"/>
      <sheetName val="AVISO DE DEBITO"/>
      <sheetName val="HISTORIAL DE REVISION"/>
      <sheetName val="RELACION DE PAGO FR"/>
      <sheetName val="CUENTA T VS"/>
      <sheetName val="CONS. FUENTES FINAN"/>
      <sheetName val="RELACION DE PAGO VS"/>
      <sheetName val="CUENTA T NOMINA SNS"/>
      <sheetName val="GASTOS X ATENCION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J27">
            <v>477498.62</v>
          </cell>
        </row>
        <row r="51">
          <cell r="J51">
            <v>931722.23999999999</v>
          </cell>
        </row>
        <row r="88">
          <cell r="J88">
            <v>396387.58999999997</v>
          </cell>
        </row>
        <row r="111">
          <cell r="J111">
            <v>111750</v>
          </cell>
        </row>
        <row r="116">
          <cell r="J116">
            <v>11100</v>
          </cell>
        </row>
        <row r="157">
          <cell r="J157">
            <v>201820.75</v>
          </cell>
        </row>
        <row r="179">
          <cell r="J179">
            <v>71973.45</v>
          </cell>
        </row>
        <row r="208">
          <cell r="J208">
            <v>54693</v>
          </cell>
        </row>
        <row r="213">
          <cell r="J213">
            <v>939507.8</v>
          </cell>
        </row>
        <row r="225">
          <cell r="J225">
            <v>6531.04</v>
          </cell>
        </row>
        <row r="232">
          <cell r="J232">
            <v>357627.32</v>
          </cell>
        </row>
        <row r="245">
          <cell r="J245">
            <v>21204467.640000001</v>
          </cell>
        </row>
        <row r="250">
          <cell r="J250">
            <v>443628.72</v>
          </cell>
        </row>
        <row r="286">
          <cell r="J286">
            <v>9118557.879999999</v>
          </cell>
        </row>
        <row r="308">
          <cell r="J308">
            <v>7316949.8599999994</v>
          </cell>
        </row>
        <row r="337">
          <cell r="J337">
            <v>558029.23</v>
          </cell>
        </row>
        <row r="357">
          <cell r="J357">
            <v>115635.28</v>
          </cell>
        </row>
        <row r="424">
          <cell r="J424">
            <v>30000</v>
          </cell>
        </row>
      </sheetData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FR"/>
      <sheetName val="CUENTA T FR"/>
      <sheetName val="AVISO DE DEBITO"/>
      <sheetName val="HISTORIAL DE REVISION"/>
      <sheetName val="RELACION DE PAGO FR"/>
      <sheetName val="CUENTA T VS"/>
      <sheetName val="CONS. FUENTES FINAN"/>
      <sheetName val="RELACION DE PAGO VS"/>
      <sheetName val="CUENTA T NOMINA SNS"/>
      <sheetName val="GASTOS X ATENCION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J27">
            <v>371000</v>
          </cell>
        </row>
        <row r="51">
          <cell r="J51">
            <v>908738.76</v>
          </cell>
        </row>
        <row r="88">
          <cell r="J88">
            <v>198557.92</v>
          </cell>
        </row>
        <row r="106">
          <cell r="J106">
            <v>150892.5</v>
          </cell>
        </row>
        <row r="111">
          <cell r="J111">
            <v>32600</v>
          </cell>
        </row>
        <row r="116">
          <cell r="J116">
            <v>1600</v>
          </cell>
        </row>
        <row r="157">
          <cell r="J157">
            <v>111570.04000000001</v>
          </cell>
        </row>
        <row r="179">
          <cell r="J179">
            <v>198680.15999999997</v>
          </cell>
        </row>
        <row r="213">
          <cell r="J213">
            <v>3435556.6100000003</v>
          </cell>
        </row>
        <row r="232">
          <cell r="J232">
            <v>258952.53</v>
          </cell>
        </row>
        <row r="245">
          <cell r="J245">
            <v>11363925.25</v>
          </cell>
        </row>
        <row r="286">
          <cell r="J286">
            <v>10260481.029999999</v>
          </cell>
        </row>
        <row r="308">
          <cell r="J308">
            <v>6657806.5299999993</v>
          </cell>
        </row>
        <row r="337">
          <cell r="J337">
            <v>47670.020000000004</v>
          </cell>
        </row>
        <row r="357">
          <cell r="J357">
            <v>987247</v>
          </cell>
        </row>
        <row r="383">
          <cell r="J383">
            <v>99054.6</v>
          </cell>
        </row>
        <row r="424">
          <cell r="J424">
            <v>15000</v>
          </cell>
        </row>
      </sheetData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FR"/>
      <sheetName val="CUENTA T FR"/>
      <sheetName val="AVISO DE DEBITO"/>
      <sheetName val="HISTORIAL DE REVISION"/>
      <sheetName val="RELACION DE PAGO VS"/>
      <sheetName val="CUENTA T VS"/>
      <sheetName val="CONS. FUENTES FINAN"/>
      <sheetName val="CUENTA T NOMINA SNS"/>
      <sheetName val="GASTOS X ATENCION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J27">
            <v>484300</v>
          </cell>
        </row>
        <row r="51">
          <cell r="J51">
            <v>897538.76</v>
          </cell>
        </row>
        <row r="88">
          <cell r="J88">
            <v>197970.25</v>
          </cell>
        </row>
        <row r="106">
          <cell r="J106">
            <v>51620</v>
          </cell>
        </row>
        <row r="111">
          <cell r="J111">
            <v>54850</v>
          </cell>
        </row>
        <row r="116">
          <cell r="J116">
            <v>15700</v>
          </cell>
        </row>
        <row r="125">
          <cell r="J125">
            <v>141600</v>
          </cell>
        </row>
        <row r="157">
          <cell r="J157">
            <v>43599.7</v>
          </cell>
        </row>
        <row r="179">
          <cell r="J179">
            <v>86208.93</v>
          </cell>
        </row>
        <row r="208">
          <cell r="J208">
            <v>48745.8</v>
          </cell>
        </row>
        <row r="213">
          <cell r="J213">
            <v>1793418.21</v>
          </cell>
        </row>
        <row r="232">
          <cell r="J232">
            <v>471934.30999999994</v>
          </cell>
        </row>
        <row r="245">
          <cell r="J245">
            <v>9995288.5199999996</v>
          </cell>
        </row>
        <row r="250">
          <cell r="J250">
            <v>264827.88</v>
          </cell>
        </row>
        <row r="286">
          <cell r="J286">
            <v>5009802.93</v>
          </cell>
        </row>
        <row r="308">
          <cell r="J308">
            <v>4942505.8400000008</v>
          </cell>
        </row>
        <row r="337">
          <cell r="J337">
            <v>574269.21</v>
          </cell>
        </row>
        <row r="424">
          <cell r="J424">
            <v>2600</v>
          </cell>
        </row>
      </sheetData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FR"/>
      <sheetName val="CUENTA T FR"/>
      <sheetName val="HISTORIAL DE REVISION"/>
      <sheetName val="AVISO DE DEBITO"/>
      <sheetName val="RELACION DE PAGO FR"/>
      <sheetName val="RELACION DE PAGO VS"/>
      <sheetName val="CUENTA T VS"/>
      <sheetName val="CONS. FUENTES FINAN"/>
      <sheetName val="CUENTA T NOMINA SNS"/>
      <sheetName val="GASTOS X ATEN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J27">
            <v>452200</v>
          </cell>
        </row>
        <row r="51">
          <cell r="J51">
            <v>891638.76</v>
          </cell>
        </row>
        <row r="88">
          <cell r="J88">
            <v>203822.6</v>
          </cell>
        </row>
        <row r="106">
          <cell r="J106">
            <v>171159</v>
          </cell>
        </row>
        <row r="111">
          <cell r="J111">
            <v>44350</v>
          </cell>
        </row>
        <row r="116">
          <cell r="J116">
            <v>8328.73</v>
          </cell>
        </row>
        <row r="148">
          <cell r="J148">
            <v>14994.42</v>
          </cell>
        </row>
        <row r="157">
          <cell r="J157">
            <v>51848.56</v>
          </cell>
        </row>
        <row r="179">
          <cell r="J179">
            <v>86940.73</v>
          </cell>
        </row>
        <row r="213">
          <cell r="J213">
            <v>1040632.0700000001</v>
          </cell>
        </row>
        <row r="225">
          <cell r="J225">
            <v>3237.75</v>
          </cell>
        </row>
        <row r="232">
          <cell r="J232">
            <v>147984.39000000001</v>
          </cell>
        </row>
        <row r="245">
          <cell r="J245">
            <v>7727446.0700000003</v>
          </cell>
        </row>
        <row r="250">
          <cell r="J250">
            <v>1960</v>
          </cell>
        </row>
        <row r="261">
          <cell r="J261">
            <v>321.02</v>
          </cell>
        </row>
        <row r="286">
          <cell r="J286">
            <v>6993179.790000001</v>
          </cell>
        </row>
        <row r="308">
          <cell r="J308">
            <v>6691559.8100000005</v>
          </cell>
        </row>
        <row r="337">
          <cell r="J337">
            <v>165995</v>
          </cell>
        </row>
        <row r="383">
          <cell r="J383">
            <v>10384</v>
          </cell>
        </row>
        <row r="424">
          <cell r="J424">
            <v>13620</v>
          </cell>
        </row>
      </sheetData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FR"/>
      <sheetName val="CUENTA T FR"/>
      <sheetName val="AVISO DE DEBITO"/>
      <sheetName val="HISTORIAL DE REVISION"/>
      <sheetName val="RELACION DE PAGO FR"/>
      <sheetName val="CUENTA T VS"/>
      <sheetName val="CONS. FUENTES FINAN"/>
      <sheetName val="RELACION DE PAGO VS"/>
      <sheetName val="CUENTA T NOMINA SNS"/>
      <sheetName val="GASTOS X ATENCION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J27">
            <v>314200</v>
          </cell>
        </row>
        <row r="51">
          <cell r="J51">
            <v>907521.76</v>
          </cell>
        </row>
        <row r="88">
          <cell r="J88">
            <v>200861.81</v>
          </cell>
        </row>
        <row r="106">
          <cell r="J106">
            <v>260957</v>
          </cell>
        </row>
        <row r="111">
          <cell r="J111">
            <v>55250</v>
          </cell>
        </row>
        <row r="116">
          <cell r="J116">
            <v>2400</v>
          </cell>
        </row>
        <row r="148">
          <cell r="J148">
            <v>14994.42</v>
          </cell>
        </row>
        <row r="157">
          <cell r="J157">
            <v>66300</v>
          </cell>
        </row>
        <row r="179">
          <cell r="J179">
            <v>161378.39000000001</v>
          </cell>
        </row>
        <row r="213">
          <cell r="J213">
            <v>2944434.4499999997</v>
          </cell>
        </row>
        <row r="232">
          <cell r="J232">
            <v>431156.3</v>
          </cell>
        </row>
        <row r="245">
          <cell r="J245">
            <v>20952032.41</v>
          </cell>
        </row>
        <row r="250">
          <cell r="J250">
            <v>723557.28</v>
          </cell>
        </row>
        <row r="261">
          <cell r="J261">
            <v>9102.07</v>
          </cell>
        </row>
        <row r="286">
          <cell r="J286">
            <v>8749218.8100000005</v>
          </cell>
        </row>
        <row r="308">
          <cell r="J308">
            <v>9220166.9699999988</v>
          </cell>
        </row>
        <row r="337">
          <cell r="J337">
            <v>290935</v>
          </cell>
        </row>
        <row r="424">
          <cell r="J424">
            <v>30000</v>
          </cell>
        </row>
      </sheetData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FR"/>
      <sheetName val="CUENTA T FR"/>
      <sheetName val="AVISO DE DEBITO"/>
      <sheetName val="HISTORIAL DE REVISION"/>
      <sheetName val="RELACION DE PAGO FR"/>
      <sheetName val="CUENTA T VS"/>
      <sheetName val="CONS. FUENTES FINAN"/>
      <sheetName val="RELACION DE PAGO VS"/>
      <sheetName val="CUENTA T NOMINA SNS"/>
      <sheetName val="GASTOS X ATENCION"/>
    </sheet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J25">
            <v>38212237.289999999</v>
          </cell>
        </row>
        <row r="27">
          <cell r="H27">
            <v>325196.77</v>
          </cell>
        </row>
        <row r="51">
          <cell r="J51">
            <v>15295223.92</v>
          </cell>
        </row>
        <row r="88">
          <cell r="J88">
            <v>204443.01</v>
          </cell>
        </row>
        <row r="106">
          <cell r="J106">
            <v>512378</v>
          </cell>
        </row>
        <row r="111">
          <cell r="J111">
            <v>28500</v>
          </cell>
        </row>
        <row r="116">
          <cell r="J116">
            <v>11210</v>
          </cell>
        </row>
        <row r="125">
          <cell r="J125">
            <v>1180</v>
          </cell>
        </row>
        <row r="157">
          <cell r="J157">
            <v>90371.209999999992</v>
          </cell>
        </row>
        <row r="179">
          <cell r="J179">
            <v>85593.57</v>
          </cell>
        </row>
        <row r="213">
          <cell r="J213">
            <v>1809037.17</v>
          </cell>
        </row>
        <row r="225">
          <cell r="J225">
            <v>164732.51999999999</v>
          </cell>
        </row>
        <row r="232">
          <cell r="J232">
            <v>162782.82999999999</v>
          </cell>
        </row>
        <row r="245">
          <cell r="J245">
            <v>6253806.8899999997</v>
          </cell>
        </row>
        <row r="250">
          <cell r="J250">
            <v>188479.97999999998</v>
          </cell>
        </row>
        <row r="261">
          <cell r="J261">
            <v>37576.9</v>
          </cell>
        </row>
        <row r="286">
          <cell r="J286">
            <v>6536722.8799999999</v>
          </cell>
        </row>
        <row r="308">
          <cell r="J308">
            <v>6093928.3299999991</v>
          </cell>
        </row>
        <row r="330">
          <cell r="J330">
            <v>30000</v>
          </cell>
        </row>
        <row r="337">
          <cell r="J337">
            <v>300769.18000000005</v>
          </cell>
        </row>
        <row r="383">
          <cell r="J383">
            <v>80304.13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showGridLines="0" zoomScaleNormal="100" workbookViewId="0">
      <selection activeCell="A17" sqref="A17"/>
    </sheetView>
  </sheetViews>
  <sheetFormatPr baseColWidth="10" defaultColWidth="9.140625" defaultRowHeight="15" x14ac:dyDescent="0.25"/>
  <cols>
    <col min="1" max="1" width="65" customWidth="1"/>
    <col min="2" max="2" width="14.5703125" customWidth="1"/>
    <col min="3" max="3" width="10.5703125" customWidth="1"/>
    <col min="4" max="4" width="13.7109375" bestFit="1" customWidth="1"/>
    <col min="5" max="5" width="14.140625" bestFit="1" customWidth="1"/>
    <col min="6" max="6" width="12.7109375" bestFit="1" customWidth="1"/>
    <col min="7" max="7" width="15.140625" bestFit="1" customWidth="1"/>
  </cols>
  <sheetData>
    <row r="1" spans="1:5" ht="18.75" x14ac:dyDescent="0.25">
      <c r="A1" s="134" t="s">
        <v>99</v>
      </c>
      <c r="B1" s="134"/>
      <c r="C1" s="134"/>
    </row>
    <row r="2" spans="1:5" ht="18.75" x14ac:dyDescent="0.25">
      <c r="A2" s="134" t="s">
        <v>100</v>
      </c>
      <c r="B2" s="134"/>
      <c r="C2" s="134"/>
    </row>
    <row r="3" spans="1:5" x14ac:dyDescent="0.25">
      <c r="A3" s="135" t="s">
        <v>106</v>
      </c>
      <c r="B3" s="135"/>
      <c r="C3" s="135"/>
    </row>
    <row r="4" spans="1:5" ht="15.75" x14ac:dyDescent="0.25">
      <c r="A4" s="137" t="s">
        <v>89</v>
      </c>
      <c r="B4" s="137"/>
      <c r="C4" s="137"/>
    </row>
    <row r="5" spans="1:5" x14ac:dyDescent="0.25">
      <c r="A5" s="136" t="s">
        <v>35</v>
      </c>
      <c r="B5" s="136"/>
      <c r="C5" s="136"/>
    </row>
    <row r="7" spans="1:5" ht="38.25" x14ac:dyDescent="0.25">
      <c r="A7" s="1" t="s">
        <v>0</v>
      </c>
      <c r="B7" s="17" t="s">
        <v>36</v>
      </c>
      <c r="C7" s="17" t="s">
        <v>37</v>
      </c>
    </row>
    <row r="8" spans="1:5" ht="15.75" thickBot="1" x14ac:dyDescent="0.3">
      <c r="A8" s="32" t="s">
        <v>1</v>
      </c>
      <c r="B8" s="4"/>
      <c r="C8" s="4"/>
    </row>
    <row r="9" spans="1:5" ht="15.75" thickBot="1" x14ac:dyDescent="0.3">
      <c r="A9" s="32" t="s">
        <v>2</v>
      </c>
      <c r="B9" s="31">
        <f>SUM(B10:B14)</f>
        <v>268323193.25</v>
      </c>
      <c r="C9" s="33"/>
      <c r="D9" s="51"/>
      <c r="E9" s="51"/>
    </row>
    <row r="10" spans="1:5" x14ac:dyDescent="0.25">
      <c r="A10" s="34" t="s">
        <v>3</v>
      </c>
      <c r="B10" s="54">
        <v>263984334.88999999</v>
      </c>
      <c r="C10" s="7"/>
      <c r="D10" s="51"/>
      <c r="E10" s="51"/>
    </row>
    <row r="11" spans="1:5" x14ac:dyDescent="0.25">
      <c r="A11" s="34" t="s">
        <v>4</v>
      </c>
      <c r="B11" s="54">
        <v>4338858.3600000003</v>
      </c>
      <c r="C11" s="6"/>
      <c r="D11" s="51"/>
      <c r="E11" s="51"/>
    </row>
    <row r="12" spans="1:5" x14ac:dyDescent="0.25">
      <c r="A12" s="34" t="s">
        <v>38</v>
      </c>
      <c r="B12" s="54"/>
      <c r="C12" s="6"/>
      <c r="D12" s="51"/>
      <c r="E12" s="52"/>
    </row>
    <row r="13" spans="1:5" x14ac:dyDescent="0.25">
      <c r="A13" s="34" t="s">
        <v>5</v>
      </c>
      <c r="B13" s="54"/>
      <c r="C13" s="6"/>
      <c r="D13" s="51"/>
      <c r="E13" s="51"/>
    </row>
    <row r="14" spans="1:5" ht="15.75" thickBot="1" x14ac:dyDescent="0.3">
      <c r="A14" s="35" t="s">
        <v>6</v>
      </c>
      <c r="B14" s="55"/>
      <c r="C14" s="29"/>
      <c r="D14" s="52"/>
    </row>
    <row r="15" spans="1:5" ht="15.75" thickBot="1" x14ac:dyDescent="0.3">
      <c r="A15" s="37" t="s">
        <v>7</v>
      </c>
      <c r="B15" s="31">
        <f>SUM(B16:B24)</f>
        <v>952547.54</v>
      </c>
      <c r="C15" s="38"/>
      <c r="E15" s="51"/>
    </row>
    <row r="16" spans="1:5" x14ac:dyDescent="0.25">
      <c r="A16" s="36" t="s">
        <v>8</v>
      </c>
      <c r="B16" s="53">
        <v>536354.6</v>
      </c>
      <c r="C16" s="30"/>
      <c r="E16" s="51"/>
    </row>
    <row r="17" spans="1:7" x14ac:dyDescent="0.25">
      <c r="A17" s="34" t="s">
        <v>9</v>
      </c>
      <c r="B17" s="54">
        <v>301152.15000000002</v>
      </c>
      <c r="C17" s="6"/>
      <c r="E17" s="51"/>
    </row>
    <row r="18" spans="1:7" x14ac:dyDescent="0.25">
      <c r="A18" s="34" t="s">
        <v>10</v>
      </c>
      <c r="B18" s="54">
        <v>107162.5</v>
      </c>
      <c r="C18" s="6"/>
      <c r="E18" s="51"/>
    </row>
    <row r="19" spans="1:7" ht="18" customHeight="1" x14ac:dyDescent="0.25">
      <c r="A19" s="34" t="s">
        <v>11</v>
      </c>
      <c r="B19" s="54">
        <v>2509.0500000000002</v>
      </c>
      <c r="C19" s="6"/>
      <c r="D19" s="51"/>
      <c r="E19" s="51"/>
    </row>
    <row r="20" spans="1:7" x14ac:dyDescent="0.25">
      <c r="A20" s="34" t="s">
        <v>12</v>
      </c>
      <c r="B20" s="54">
        <v>5369.24</v>
      </c>
      <c r="C20" s="6"/>
      <c r="D20" s="51"/>
      <c r="E20" s="51"/>
      <c r="G20" s="2"/>
    </row>
    <row r="21" spans="1:7" x14ac:dyDescent="0.25">
      <c r="A21" s="34" t="s">
        <v>13</v>
      </c>
      <c r="B21" s="54"/>
      <c r="C21" s="6"/>
      <c r="D21" s="52"/>
      <c r="E21" s="51"/>
      <c r="G21" s="2"/>
    </row>
    <row r="22" spans="1:7" ht="30" x14ac:dyDescent="0.25">
      <c r="A22" s="34" t="s">
        <v>14</v>
      </c>
      <c r="B22" s="54"/>
      <c r="C22" s="6"/>
      <c r="E22" s="51"/>
    </row>
    <row r="23" spans="1:7" x14ac:dyDescent="0.25">
      <c r="A23" s="34" t="s">
        <v>15</v>
      </c>
      <c r="B23" s="54"/>
      <c r="C23" s="6"/>
      <c r="E23" s="51"/>
      <c r="G23" s="51"/>
    </row>
    <row r="24" spans="1:7" ht="15.75" thickBot="1" x14ac:dyDescent="0.3">
      <c r="A24" s="35" t="s">
        <v>39</v>
      </c>
      <c r="B24" s="55"/>
      <c r="C24" s="29"/>
      <c r="E24" s="51"/>
      <c r="G24" s="51"/>
    </row>
    <row r="25" spans="1:7" ht="15.75" thickBot="1" x14ac:dyDescent="0.3">
      <c r="A25" s="37" t="s">
        <v>16</v>
      </c>
      <c r="B25" s="31">
        <f>SUM(B26:B51)</f>
        <v>70738094.420000002</v>
      </c>
      <c r="C25" s="38"/>
      <c r="E25" s="51"/>
      <c r="G25" s="52"/>
    </row>
    <row r="26" spans="1:7" x14ac:dyDescent="0.25">
      <c r="A26" s="36" t="s">
        <v>17</v>
      </c>
      <c r="B26" s="53">
        <v>4616148.0599999996</v>
      </c>
      <c r="C26" s="30"/>
      <c r="E26" s="51"/>
      <c r="G26" s="2"/>
    </row>
    <row r="27" spans="1:7" x14ac:dyDescent="0.25">
      <c r="A27" s="34" t="s">
        <v>18</v>
      </c>
      <c r="B27" s="54">
        <v>214916.18</v>
      </c>
      <c r="C27" s="6"/>
      <c r="E27" s="52"/>
    </row>
    <row r="28" spans="1:7" x14ac:dyDescent="0.25">
      <c r="A28" s="34" t="s">
        <v>19</v>
      </c>
      <c r="B28" s="54">
        <v>471448.43</v>
      </c>
      <c r="C28" s="6"/>
      <c r="D28" s="51"/>
      <c r="E28" s="51"/>
    </row>
    <row r="29" spans="1:7" x14ac:dyDescent="0.25">
      <c r="A29" s="34" t="s">
        <v>20</v>
      </c>
      <c r="B29" s="54">
        <v>26667071.960000001</v>
      </c>
      <c r="C29" s="6"/>
      <c r="D29" s="51"/>
      <c r="E29" s="51"/>
    </row>
    <row r="30" spans="1:7" x14ac:dyDescent="0.25">
      <c r="A30" s="34" t="s">
        <v>21</v>
      </c>
      <c r="B30" s="54">
        <v>894840.89</v>
      </c>
      <c r="C30" s="6"/>
      <c r="D30" s="51"/>
      <c r="E30" s="51"/>
    </row>
    <row r="31" spans="1:7" x14ac:dyDescent="0.25">
      <c r="A31" s="34" t="s">
        <v>22</v>
      </c>
      <c r="B31" s="54">
        <v>20515.939999999999</v>
      </c>
      <c r="C31" s="6"/>
      <c r="D31" s="52"/>
      <c r="E31" s="51"/>
      <c r="G31" s="2"/>
    </row>
    <row r="32" spans="1:7" ht="30" x14ac:dyDescent="0.25">
      <c r="A32" s="34" t="s">
        <v>23</v>
      </c>
      <c r="B32" s="54">
        <v>10665974.279999999</v>
      </c>
      <c r="C32" s="6"/>
      <c r="D32" s="51"/>
      <c r="E32" s="52"/>
    </row>
    <row r="33" spans="1:7" ht="30" x14ac:dyDescent="0.25">
      <c r="A33" s="34" t="s">
        <v>40</v>
      </c>
      <c r="B33" s="54"/>
      <c r="C33" s="6"/>
      <c r="D33" s="51"/>
      <c r="E33" s="51"/>
      <c r="G33" s="51"/>
    </row>
    <row r="34" spans="1:7" x14ac:dyDescent="0.25">
      <c r="A34" s="15" t="s">
        <v>92</v>
      </c>
      <c r="B34" s="54"/>
      <c r="C34" s="6"/>
      <c r="D34" s="52"/>
      <c r="E34" s="51"/>
      <c r="G34" s="51"/>
    </row>
    <row r="35" spans="1:7" x14ac:dyDescent="0.25">
      <c r="A35" s="34" t="s">
        <v>24</v>
      </c>
      <c r="B35" s="50">
        <v>27187178.68</v>
      </c>
      <c r="C35" s="6"/>
      <c r="E35" s="52"/>
      <c r="G35" s="52"/>
    </row>
    <row r="36" spans="1:7" x14ac:dyDescent="0.25">
      <c r="A36" s="32" t="s">
        <v>25</v>
      </c>
      <c r="B36" s="18"/>
      <c r="C36" s="6"/>
      <c r="D36" s="51"/>
      <c r="G36" s="51"/>
    </row>
    <row r="37" spans="1:7" x14ac:dyDescent="0.25">
      <c r="A37" s="34" t="s">
        <v>26</v>
      </c>
      <c r="B37" s="18"/>
      <c r="C37" s="6"/>
      <c r="G37" s="52"/>
    </row>
    <row r="38" spans="1:7" ht="30" x14ac:dyDescent="0.25">
      <c r="A38" s="34" t="s">
        <v>41</v>
      </c>
      <c r="B38" s="18"/>
      <c r="C38" s="6"/>
      <c r="D38" s="51"/>
      <c r="E38" s="2"/>
    </row>
    <row r="39" spans="1:7" ht="30" x14ac:dyDescent="0.25">
      <c r="A39" s="34" t="s">
        <v>42</v>
      </c>
      <c r="B39" s="18"/>
      <c r="C39" s="6"/>
      <c r="D39" s="51"/>
      <c r="F39" s="51"/>
      <c r="G39" s="2"/>
    </row>
    <row r="40" spans="1:7" ht="30" x14ac:dyDescent="0.25">
      <c r="A40" s="34" t="s">
        <v>43</v>
      </c>
      <c r="B40" s="18"/>
      <c r="C40" s="6"/>
      <c r="D40" s="51"/>
    </row>
    <row r="41" spans="1:7" ht="30" x14ac:dyDescent="0.25">
      <c r="A41" s="34" t="s">
        <v>44</v>
      </c>
      <c r="B41" s="18"/>
      <c r="C41" s="6"/>
      <c r="D41" s="52"/>
    </row>
    <row r="42" spans="1:7" x14ac:dyDescent="0.25">
      <c r="A42" s="34" t="s">
        <v>27</v>
      </c>
      <c r="B42" s="18"/>
      <c r="C42" s="6"/>
    </row>
    <row r="43" spans="1:7" ht="30" x14ac:dyDescent="0.25">
      <c r="A43" s="34" t="s">
        <v>45</v>
      </c>
      <c r="B43" s="19"/>
      <c r="C43" s="6"/>
      <c r="E43" s="2"/>
    </row>
    <row r="44" spans="1:7" x14ac:dyDescent="0.25">
      <c r="A44" s="32" t="s">
        <v>46</v>
      </c>
      <c r="B44" s="7"/>
      <c r="C44" s="6"/>
    </row>
    <row r="45" spans="1:7" x14ac:dyDescent="0.25">
      <c r="A45" s="34" t="s">
        <v>47</v>
      </c>
      <c r="B45" s="7"/>
      <c r="C45" s="6"/>
    </row>
    <row r="46" spans="1:7" ht="30" x14ac:dyDescent="0.25">
      <c r="A46" s="34" t="s">
        <v>48</v>
      </c>
      <c r="B46" s="7"/>
      <c r="C46" s="6"/>
    </row>
    <row r="47" spans="1:7" ht="30" x14ac:dyDescent="0.25">
      <c r="A47" s="34" t="s">
        <v>49</v>
      </c>
      <c r="B47" s="7"/>
      <c r="C47" s="6"/>
    </row>
    <row r="48" spans="1:7" ht="30" x14ac:dyDescent="0.25">
      <c r="A48" s="34" t="s">
        <v>50</v>
      </c>
      <c r="B48" s="7"/>
      <c r="C48" s="6"/>
    </row>
    <row r="49" spans="1:5" ht="30" x14ac:dyDescent="0.25">
      <c r="A49" s="34" t="s">
        <v>51</v>
      </c>
      <c r="B49" s="7"/>
      <c r="C49" s="6"/>
    </row>
    <row r="50" spans="1:5" x14ac:dyDescent="0.25">
      <c r="A50" s="34" t="s">
        <v>52</v>
      </c>
      <c r="B50" s="39"/>
      <c r="C50" s="29"/>
    </row>
    <row r="51" spans="1:5" ht="22.5" customHeight="1" thickBot="1" x14ac:dyDescent="0.3">
      <c r="A51" s="46" t="s">
        <v>53</v>
      </c>
      <c r="B51" s="44"/>
      <c r="C51" s="29"/>
    </row>
    <row r="52" spans="1:5" ht="15.75" thickBot="1" x14ac:dyDescent="0.3">
      <c r="A52" s="45" t="s">
        <v>28</v>
      </c>
      <c r="B52" s="49">
        <f>SUM(B53:B73)</f>
        <v>1123309.1599999999</v>
      </c>
      <c r="C52" s="38"/>
      <c r="D52" s="51"/>
    </row>
    <row r="53" spans="1:5" x14ac:dyDescent="0.25">
      <c r="A53" s="36" t="s">
        <v>29</v>
      </c>
      <c r="B53" s="53">
        <v>220736.55</v>
      </c>
      <c r="C53" s="30"/>
      <c r="D53" s="51"/>
    </row>
    <row r="54" spans="1:5" x14ac:dyDescent="0.25">
      <c r="A54" s="34" t="s">
        <v>93</v>
      </c>
      <c r="B54" s="54">
        <v>97677.97</v>
      </c>
      <c r="C54" s="6"/>
      <c r="D54" s="52"/>
    </row>
    <row r="55" spans="1:5" x14ac:dyDescent="0.25">
      <c r="A55" s="34" t="s">
        <v>30</v>
      </c>
      <c r="B55" s="54">
        <v>574215.37</v>
      </c>
      <c r="C55" s="6"/>
    </row>
    <row r="56" spans="1:5" ht="18" customHeight="1" x14ac:dyDescent="0.25">
      <c r="A56" s="34" t="s">
        <v>31</v>
      </c>
      <c r="B56" s="54"/>
      <c r="C56" s="6"/>
      <c r="E56" s="2"/>
    </row>
    <row r="57" spans="1:5" x14ac:dyDescent="0.25">
      <c r="A57" s="34" t="s">
        <v>32</v>
      </c>
      <c r="B57" s="54">
        <v>183804.27</v>
      </c>
      <c r="C57" s="6"/>
      <c r="D57" s="51"/>
    </row>
    <row r="58" spans="1:5" x14ac:dyDescent="0.25">
      <c r="A58" s="34" t="s">
        <v>54</v>
      </c>
      <c r="B58" s="54"/>
      <c r="C58" s="6"/>
      <c r="D58" s="51"/>
      <c r="E58" s="51"/>
    </row>
    <row r="59" spans="1:5" x14ac:dyDescent="0.25">
      <c r="A59" s="34" t="s">
        <v>55</v>
      </c>
      <c r="B59" s="54"/>
      <c r="C59" s="6"/>
      <c r="D59" s="51"/>
      <c r="E59" s="51"/>
    </row>
    <row r="60" spans="1:5" x14ac:dyDescent="0.25">
      <c r="A60" s="34" t="s">
        <v>33</v>
      </c>
      <c r="B60" s="54">
        <v>46875</v>
      </c>
      <c r="C60" s="6"/>
      <c r="D60" s="52"/>
      <c r="E60" s="51"/>
    </row>
    <row r="61" spans="1:5" ht="30" x14ac:dyDescent="0.25">
      <c r="A61" s="34" t="s">
        <v>56</v>
      </c>
      <c r="B61" s="54"/>
      <c r="C61" s="6"/>
      <c r="E61" s="51"/>
    </row>
    <row r="62" spans="1:5" x14ac:dyDescent="0.25">
      <c r="A62" s="32" t="s">
        <v>57</v>
      </c>
      <c r="B62" s="18"/>
      <c r="C62" s="6"/>
      <c r="E62" s="52"/>
    </row>
    <row r="63" spans="1:5" x14ac:dyDescent="0.25">
      <c r="A63" s="34" t="s">
        <v>58</v>
      </c>
      <c r="B63" s="18"/>
      <c r="C63" s="6"/>
    </row>
    <row r="64" spans="1:5" x14ac:dyDescent="0.25">
      <c r="A64" s="34" t="s">
        <v>59</v>
      </c>
      <c r="B64" s="18"/>
      <c r="C64" s="6"/>
    </row>
    <row r="65" spans="1:3" x14ac:dyDescent="0.25">
      <c r="A65" s="34" t="s">
        <v>60</v>
      </c>
      <c r="B65" s="7"/>
      <c r="C65" s="6"/>
    </row>
    <row r="66" spans="1:3" ht="30" x14ac:dyDescent="0.25">
      <c r="A66" s="34" t="s">
        <v>61</v>
      </c>
      <c r="B66" s="8"/>
      <c r="C66" s="6"/>
    </row>
    <row r="67" spans="1:3" x14ac:dyDescent="0.25">
      <c r="A67" s="32" t="s">
        <v>62</v>
      </c>
      <c r="B67" s="7"/>
      <c r="C67" s="6"/>
    </row>
    <row r="68" spans="1:3" x14ac:dyDescent="0.25">
      <c r="A68" s="34" t="s">
        <v>63</v>
      </c>
      <c r="B68" s="7"/>
      <c r="C68" s="6"/>
    </row>
    <row r="69" spans="1:3" ht="30" x14ac:dyDescent="0.25">
      <c r="A69" s="34" t="s">
        <v>64</v>
      </c>
      <c r="B69" s="8"/>
      <c r="C69" s="6"/>
    </row>
    <row r="70" spans="1:3" x14ac:dyDescent="0.25">
      <c r="A70" s="32" t="s">
        <v>65</v>
      </c>
      <c r="B70" s="7"/>
      <c r="C70" s="6"/>
    </row>
    <row r="71" spans="1:3" x14ac:dyDescent="0.25">
      <c r="A71" s="34" t="s">
        <v>66</v>
      </c>
      <c r="B71" s="7"/>
      <c r="C71" s="6"/>
    </row>
    <row r="72" spans="1:3" x14ac:dyDescent="0.25">
      <c r="A72" s="34" t="s">
        <v>67</v>
      </c>
      <c r="B72" s="7"/>
      <c r="C72" s="6"/>
    </row>
    <row r="73" spans="1:3" ht="30" x14ac:dyDescent="0.25">
      <c r="A73" s="34" t="s">
        <v>68</v>
      </c>
      <c r="B73" s="22"/>
      <c r="C73" s="48"/>
    </row>
    <row r="74" spans="1:3" x14ac:dyDescent="0.25">
      <c r="A74" s="47" t="s">
        <v>34</v>
      </c>
      <c r="B74" s="61">
        <f>SUM(B9+B15+B25+B52)</f>
        <v>341137144.37000006</v>
      </c>
      <c r="C74" s="9"/>
    </row>
    <row r="75" spans="1:3" x14ac:dyDescent="0.25">
      <c r="A75" s="41"/>
      <c r="B75" s="42"/>
      <c r="C75" s="13"/>
    </row>
    <row r="76" spans="1:3" x14ac:dyDescent="0.25">
      <c r="A76" s="41"/>
      <c r="B76" s="42"/>
      <c r="C76" s="13"/>
    </row>
    <row r="77" spans="1:3" x14ac:dyDescent="0.25">
      <c r="A77" s="41"/>
      <c r="B77" s="56" t="s">
        <v>104</v>
      </c>
      <c r="C77" s="56"/>
    </row>
    <row r="78" spans="1:3" ht="15" customHeight="1" x14ac:dyDescent="0.25">
      <c r="A78" s="40"/>
      <c r="B78" s="56" t="s">
        <v>105</v>
      </c>
      <c r="C78" s="56"/>
    </row>
    <row r="79" spans="1:3" ht="90" customHeight="1" x14ac:dyDescent="0.25">
      <c r="B79" s="57"/>
      <c r="C79" s="57"/>
    </row>
  </sheetData>
  <mergeCells count="5">
    <mergeCell ref="A1:C1"/>
    <mergeCell ref="A2:C2"/>
    <mergeCell ref="A3:C3"/>
    <mergeCell ref="A5:C5"/>
    <mergeCell ref="A4:C4"/>
  </mergeCells>
  <pageMargins left="0.21" right="0.7" top="0.27" bottom="0.21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0"/>
  <sheetViews>
    <sheetView showGridLines="0" tabSelected="1" zoomScaleNormal="100" workbookViewId="0">
      <selection activeCell="M62" sqref="M62"/>
    </sheetView>
  </sheetViews>
  <sheetFormatPr baseColWidth="10" defaultColWidth="9.140625" defaultRowHeight="15" x14ac:dyDescent="0.25"/>
  <cols>
    <col min="1" max="1" width="30" customWidth="1"/>
    <col min="2" max="2" width="15.42578125" customWidth="1"/>
    <col min="3" max="3" width="15.7109375" customWidth="1"/>
    <col min="4" max="4" width="15.42578125" customWidth="1"/>
    <col min="5" max="5" width="15.28515625" customWidth="1"/>
    <col min="6" max="6" width="15.42578125" customWidth="1"/>
    <col min="7" max="7" width="15.5703125" customWidth="1"/>
    <col min="8" max="8" width="15.28515625" bestFit="1" customWidth="1"/>
    <col min="9" max="9" width="15.28515625" customWidth="1"/>
    <col min="10" max="10" width="15.42578125" customWidth="1"/>
    <col min="11" max="12" width="17.140625" customWidth="1"/>
    <col min="13" max="13" width="21.7109375" customWidth="1"/>
    <col min="14" max="16" width="6" bestFit="1" customWidth="1"/>
    <col min="17" max="18" width="7" bestFit="1" customWidth="1"/>
  </cols>
  <sheetData>
    <row r="2" spans="1:16" ht="18.75" customHeight="1" x14ac:dyDescent="0.25">
      <c r="A2" s="134" t="s">
        <v>102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6" ht="18.75" customHeight="1" x14ac:dyDescent="0.25">
      <c r="A3" s="134" t="s">
        <v>101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6" ht="15" customHeight="1" x14ac:dyDescent="0.25">
      <c r="A4" s="138" t="s">
        <v>103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6" ht="15" customHeight="1" x14ac:dyDescent="0.25">
      <c r="A5" s="138" t="s">
        <v>97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6" x14ac:dyDescent="0.25">
      <c r="A6" s="139" t="s">
        <v>98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1:16" ht="42.75" customHeight="1" x14ac:dyDescent="0.25"/>
    <row r="8" spans="1:16" ht="29.25" customHeight="1" x14ac:dyDescent="0.25">
      <c r="A8" s="12" t="s">
        <v>0</v>
      </c>
      <c r="B8" s="16" t="s">
        <v>94</v>
      </c>
      <c r="C8" s="16" t="s">
        <v>95</v>
      </c>
      <c r="D8" s="16" t="s">
        <v>96</v>
      </c>
      <c r="E8" s="16" t="s">
        <v>80</v>
      </c>
      <c r="F8" s="16" t="s">
        <v>81</v>
      </c>
      <c r="G8" s="16" t="s">
        <v>82</v>
      </c>
      <c r="H8" s="16" t="s">
        <v>83</v>
      </c>
      <c r="I8" s="16" t="s">
        <v>84</v>
      </c>
      <c r="J8" s="113" t="s">
        <v>85</v>
      </c>
      <c r="K8" s="113" t="s">
        <v>86</v>
      </c>
      <c r="L8" s="113" t="s">
        <v>87</v>
      </c>
      <c r="M8" s="113" t="s">
        <v>88</v>
      </c>
      <c r="O8" s="3"/>
      <c r="P8" s="3"/>
    </row>
    <row r="9" spans="1:16" ht="15.75" thickBot="1" x14ac:dyDescent="0.3">
      <c r="A9" s="21" t="s">
        <v>1</v>
      </c>
      <c r="B9" s="22"/>
      <c r="C9" s="22"/>
      <c r="D9" s="22"/>
      <c r="E9" s="22"/>
      <c r="F9" s="62"/>
      <c r="G9" s="62"/>
      <c r="H9" s="62"/>
      <c r="I9" s="22"/>
      <c r="J9" s="116"/>
      <c r="K9" s="22"/>
      <c r="L9" s="22"/>
      <c r="M9" s="22"/>
      <c r="N9" s="2"/>
      <c r="O9" s="2"/>
      <c r="P9" s="2"/>
    </row>
    <row r="10" spans="1:16" ht="27.75" customHeight="1" thickBot="1" x14ac:dyDescent="0.3">
      <c r="A10" s="25" t="s">
        <v>2</v>
      </c>
      <c r="B10" s="58">
        <f>SUM(B11:B15)</f>
        <v>1560434.35</v>
      </c>
      <c r="C10" s="58">
        <f t="shared" ref="C10:D10" si="0">SUM(C11:C15)</f>
        <v>885335.62</v>
      </c>
      <c r="D10" s="58">
        <f t="shared" si="0"/>
        <v>16680893.67</v>
      </c>
      <c r="E10" s="58">
        <f t="shared" ref="E10" si="1">SUM(E11:E15)</f>
        <v>1409220.8599999999</v>
      </c>
      <c r="F10" s="102">
        <f t="shared" ref="F10:M10" si="2">SUM(F11:F15)</f>
        <v>1279738.76</v>
      </c>
      <c r="G10" s="102">
        <f t="shared" si="2"/>
        <v>1381838.76</v>
      </c>
      <c r="H10" s="108">
        <f t="shared" si="2"/>
        <v>1343838.76</v>
      </c>
      <c r="I10" s="108">
        <f t="shared" si="2"/>
        <v>1221721.76</v>
      </c>
      <c r="J10" s="117">
        <f t="shared" si="2"/>
        <v>15620420.689999999</v>
      </c>
      <c r="K10" s="108">
        <f>SUM(K11:K15)</f>
        <v>1251553.92</v>
      </c>
      <c r="L10" s="108">
        <f t="shared" si="2"/>
        <v>1193354.76</v>
      </c>
      <c r="M10" s="108">
        <f t="shared" si="2"/>
        <v>2452230.66</v>
      </c>
    </row>
    <row r="11" spans="1:16" ht="18" customHeight="1" x14ac:dyDescent="0.25">
      <c r="A11" s="23" t="s">
        <v>3</v>
      </c>
      <c r="B11" s="59">
        <f>'[1]CONS. FUENTES FINAN'!$H$28</f>
        <v>584318.04</v>
      </c>
      <c r="C11" s="24">
        <f>'[2]CONS. FUENTES FINAN'!$H$27</f>
        <v>0</v>
      </c>
      <c r="D11" s="24">
        <f>'[3]CONS. FUENTES FINAN'!$H$27</f>
        <v>15755558.050000001</v>
      </c>
      <c r="E11" s="24">
        <f>'[4]CONS. FUENTES FINAN'!$J$27</f>
        <v>477498.62</v>
      </c>
      <c r="F11" s="24">
        <f>'[5]CONS. FUENTES FINAN'!$J$27</f>
        <v>371000</v>
      </c>
      <c r="G11" s="24">
        <f>'[6]CONS. FUENTES FINAN'!$J$27</f>
        <v>484300</v>
      </c>
      <c r="H11" s="24">
        <f>'[7]CONS. FUENTES FINAN'!$J$27</f>
        <v>452200</v>
      </c>
      <c r="I11" s="24">
        <f>'[8]CONS. FUENTES FINAN'!$J$27</f>
        <v>314200</v>
      </c>
      <c r="J11" s="118">
        <f>'[9]CONS. FUENTES FINAN'!$H$27</f>
        <v>325196.77</v>
      </c>
      <c r="K11" s="24">
        <f>'[10]CONS. FUENTES FINAN'!$J$27</f>
        <v>292076.59999999998</v>
      </c>
      <c r="L11" s="24">
        <f>'[11]CONS. FUENTES FINAN'!$J$27</f>
        <v>338000</v>
      </c>
      <c r="M11" s="24">
        <f>'[12]CONS. FUENTES FINAN'!$J$27</f>
        <v>1536875.9000000001</v>
      </c>
    </row>
    <row r="12" spans="1:16" ht="17.25" customHeight="1" x14ac:dyDescent="0.25">
      <c r="A12" s="15" t="s">
        <v>4</v>
      </c>
      <c r="B12" s="94">
        <f>'[1]CONS. FUENTES FINAN'!$H$51</f>
        <v>976116.31</v>
      </c>
      <c r="C12" s="5">
        <f>'[2]CONS. FUENTES FINAN'!$J$51</f>
        <v>885335.62</v>
      </c>
      <c r="D12" s="5">
        <f>'[3]CONS. FUENTES FINAN'!$J$51</f>
        <v>925335.62</v>
      </c>
      <c r="E12" s="5">
        <f>'[4]CONS. FUENTES FINAN'!$J$51</f>
        <v>931722.23999999999</v>
      </c>
      <c r="F12" s="5">
        <f>'[5]CONS. FUENTES FINAN'!$J$51</f>
        <v>908738.76</v>
      </c>
      <c r="G12" s="5">
        <f>'[6]CONS. FUENTES FINAN'!$J$51</f>
        <v>897538.76</v>
      </c>
      <c r="H12" s="5">
        <f>'[7]CONS. FUENTES FINAN'!$J$51</f>
        <v>891638.76</v>
      </c>
      <c r="I12" s="5">
        <f>'[8]CONS. FUENTES FINAN'!$J$51</f>
        <v>907521.76</v>
      </c>
      <c r="J12" s="119">
        <f>'[9]CONS. FUENTES FINAN'!$J$51</f>
        <v>15295223.92</v>
      </c>
      <c r="K12" s="5">
        <f>'[10]CONS. FUENTES FINAN'!$J$51</f>
        <v>959477.32000000007</v>
      </c>
      <c r="L12" s="5">
        <f>'[11]CONS. FUENTES FINAN'!$J$51</f>
        <v>855354.76</v>
      </c>
      <c r="M12" s="5">
        <f>'[12]CONS. FUENTES FINAN'!$J$51</f>
        <v>915354.76</v>
      </c>
    </row>
    <row r="13" spans="1:16" ht="25.5" x14ac:dyDescent="0.25">
      <c r="A13" s="15" t="s">
        <v>38</v>
      </c>
      <c r="B13" s="77"/>
      <c r="C13" s="5"/>
      <c r="D13" s="5"/>
      <c r="E13" s="90"/>
      <c r="F13" s="5"/>
      <c r="G13" s="5"/>
      <c r="H13" s="5"/>
      <c r="I13" s="5"/>
      <c r="J13" s="119"/>
      <c r="K13" s="5"/>
      <c r="L13" s="5"/>
      <c r="M13" s="5"/>
    </row>
    <row r="14" spans="1:16" ht="25.5" x14ac:dyDescent="0.25">
      <c r="A14" s="15" t="s">
        <v>5</v>
      </c>
      <c r="B14" s="77"/>
      <c r="C14" s="5"/>
      <c r="D14" s="5"/>
      <c r="E14" s="90"/>
      <c r="F14" s="5"/>
      <c r="G14" s="5"/>
      <c r="H14" s="5"/>
      <c r="I14" s="5"/>
      <c r="J14" s="119"/>
      <c r="K14" s="5"/>
      <c r="L14" s="5"/>
      <c r="M14" s="5"/>
    </row>
    <row r="15" spans="1:16" ht="26.25" customHeight="1" thickBot="1" x14ac:dyDescent="0.3">
      <c r="A15" s="26" t="s">
        <v>6</v>
      </c>
      <c r="B15" s="95"/>
      <c r="C15" s="62"/>
      <c r="D15" s="62"/>
      <c r="E15" s="96"/>
      <c r="F15" s="62"/>
      <c r="G15" s="62"/>
      <c r="H15" s="62"/>
      <c r="I15" s="62"/>
      <c r="J15" s="120"/>
      <c r="K15" s="62"/>
      <c r="L15" s="62"/>
      <c r="M15" s="62"/>
    </row>
    <row r="16" spans="1:16" ht="15.75" thickBot="1" x14ac:dyDescent="0.3">
      <c r="A16" s="25" t="s">
        <v>7</v>
      </c>
      <c r="B16" s="97">
        <f>SUM(B17:B25)</f>
        <v>403144.99000000005</v>
      </c>
      <c r="C16" s="97">
        <f t="shared" ref="C16:D16" si="3">SUM(C17:C25)</f>
        <v>706880.46</v>
      </c>
      <c r="D16" s="97">
        <f t="shared" si="3"/>
        <v>431723.96</v>
      </c>
      <c r="E16" s="97">
        <f t="shared" ref="E16" si="4">SUM(E17:E25)</f>
        <v>847724.78999999992</v>
      </c>
      <c r="F16" s="103">
        <f t="shared" ref="F16:M16" si="5">SUM(F17:F25)</f>
        <v>693900.62000000011</v>
      </c>
      <c r="G16" s="103">
        <f t="shared" si="5"/>
        <v>640294.68000000005</v>
      </c>
      <c r="H16" s="109">
        <f t="shared" si="5"/>
        <v>581444.03999999992</v>
      </c>
      <c r="I16" s="109">
        <f t="shared" si="5"/>
        <v>762141.62</v>
      </c>
      <c r="J16" s="121">
        <f t="shared" si="5"/>
        <v>933675.79</v>
      </c>
      <c r="K16" s="109">
        <f t="shared" si="5"/>
        <v>683804.81</v>
      </c>
      <c r="L16" s="109">
        <f t="shared" si="5"/>
        <v>1110817.48</v>
      </c>
      <c r="M16" s="109">
        <f t="shared" si="5"/>
        <v>1090859.25</v>
      </c>
    </row>
    <row r="17" spans="1:13" x14ac:dyDescent="0.25">
      <c r="A17" s="23" t="s">
        <v>8</v>
      </c>
      <c r="B17" s="81">
        <f>'[1]CONS. FUENTES FINAN'!$J$88</f>
        <v>195537.66</v>
      </c>
      <c r="C17" s="86">
        <f>'[2]CONS. FUENTES FINAN'!$J$88</f>
        <v>199182.68</v>
      </c>
      <c r="D17" s="86"/>
      <c r="E17" s="87">
        <f>'[4]CONS. FUENTES FINAN'!$J$88</f>
        <v>396387.58999999997</v>
      </c>
      <c r="F17" s="24">
        <f>'[5]CONS. FUENTES FINAN'!$J$88</f>
        <v>198557.92</v>
      </c>
      <c r="G17" s="24">
        <f>'[6]CONS. FUENTES FINAN'!$J$88</f>
        <v>197970.25</v>
      </c>
      <c r="H17" s="24">
        <f>'[7]CONS. FUENTES FINAN'!$J$88</f>
        <v>203822.6</v>
      </c>
      <c r="I17" s="24">
        <f>'[8]CONS. FUENTES FINAN'!$J$88</f>
        <v>200861.81</v>
      </c>
      <c r="J17" s="118">
        <f>'[9]CONS. FUENTES FINAN'!$J$88</f>
        <v>204443.01</v>
      </c>
      <c r="K17" s="24">
        <f>'[10]CONS. FUENTES FINAN'!$J$88</f>
        <v>199915.64</v>
      </c>
      <c r="L17" s="24">
        <f>'[11]CONS. FUENTES FINAN'!$J$88</f>
        <v>194153.8</v>
      </c>
      <c r="M17" s="24">
        <f>'[12]CONS. FUENTES FINAN'!$J$88</f>
        <v>205293.06</v>
      </c>
    </row>
    <row r="18" spans="1:13" ht="23.25" customHeight="1" x14ac:dyDescent="0.25">
      <c r="A18" s="15" t="s">
        <v>9</v>
      </c>
      <c r="B18" s="88">
        <f>'[1]CONS. FUENTES FINAN'!$J$106</f>
        <v>25800</v>
      </c>
      <c r="C18" s="89"/>
      <c r="D18" s="89">
        <f>'[3]CONS. FUENTES FINAN'!$J$106</f>
        <v>256640.40000000002</v>
      </c>
      <c r="E18" s="90"/>
      <c r="F18" s="5">
        <f>'[5]CONS. FUENTES FINAN'!$J$106</f>
        <v>150892.5</v>
      </c>
      <c r="G18" s="5">
        <f>'[6]CONS. FUENTES FINAN'!$J$106</f>
        <v>51620</v>
      </c>
      <c r="H18" s="5">
        <f>'[7]CONS. FUENTES FINAN'!$J$106</f>
        <v>171159</v>
      </c>
      <c r="I18" s="5">
        <f>'[8]CONS. FUENTES FINAN'!$J$106</f>
        <v>260957</v>
      </c>
      <c r="J18" s="119">
        <f>'[9]CONS. FUENTES FINAN'!$J$106</f>
        <v>512378</v>
      </c>
      <c r="K18" s="5">
        <f>'[10]CONS. FUENTES FINAN'!$J$106</f>
        <v>203845</v>
      </c>
      <c r="L18" s="5">
        <f>'[11]CONS. FUENTES FINAN'!$J$106</f>
        <v>357658</v>
      </c>
      <c r="M18" s="5">
        <f>'[12]CONS. FUENTES FINAN'!$J$106</f>
        <v>280427</v>
      </c>
    </row>
    <row r="19" spans="1:13" x14ac:dyDescent="0.25">
      <c r="A19" s="15" t="s">
        <v>10</v>
      </c>
      <c r="B19" s="91"/>
      <c r="C19" s="89">
        <f>'[2]CONS. FUENTES FINAN'!$J$111</f>
        <v>0</v>
      </c>
      <c r="D19" s="89"/>
      <c r="E19" s="90">
        <f>'[4]CONS. FUENTES FINAN'!$J$111</f>
        <v>111750</v>
      </c>
      <c r="F19" s="5">
        <f>'[5]CONS. FUENTES FINAN'!$J$111</f>
        <v>32600</v>
      </c>
      <c r="G19" s="5">
        <f>'[6]CONS. FUENTES FINAN'!$J$111</f>
        <v>54850</v>
      </c>
      <c r="H19" s="5">
        <f>'[7]CONS. FUENTES FINAN'!$J$111</f>
        <v>44350</v>
      </c>
      <c r="I19" s="5">
        <f>'[8]CONS. FUENTES FINAN'!$J$111</f>
        <v>55250</v>
      </c>
      <c r="J19" s="119">
        <f>'[9]CONS. FUENTES FINAN'!$J$111</f>
        <v>28500</v>
      </c>
      <c r="K19" s="5">
        <f>'[10]CONS. FUENTES FINAN'!$J$111</f>
        <v>32700</v>
      </c>
      <c r="L19" s="5">
        <f>'[11]CONS. FUENTES FINAN'!$J$111</f>
        <v>30600</v>
      </c>
      <c r="M19" s="5">
        <f>'[12]CONS. FUENTES FINAN'!$J$111</f>
        <v>38050</v>
      </c>
    </row>
    <row r="20" spans="1:13" ht="15" customHeight="1" x14ac:dyDescent="0.25">
      <c r="A20" s="15" t="s">
        <v>11</v>
      </c>
      <c r="B20" s="91">
        <f>'[1]CONS. FUENTES FINAN'!$J$116</f>
        <v>16855</v>
      </c>
      <c r="C20" s="89">
        <f>'[2]CONS. FUENTES FINAN'!$J$116</f>
        <v>3000</v>
      </c>
      <c r="D20" s="89">
        <f>'[3]CONS. FUENTES FINAN'!$J$116</f>
        <v>6190</v>
      </c>
      <c r="E20" s="90">
        <f>'[4]CONS. FUENTES FINAN'!$J$116</f>
        <v>11100</v>
      </c>
      <c r="F20" s="5">
        <f>'[5]CONS. FUENTES FINAN'!$J$116</f>
        <v>1600</v>
      </c>
      <c r="G20" s="5">
        <f>'[6]CONS. FUENTES FINAN'!$J$116</f>
        <v>15700</v>
      </c>
      <c r="H20" s="5">
        <f>'[7]CONS. FUENTES FINAN'!$J$116</f>
        <v>8328.73</v>
      </c>
      <c r="I20" s="5">
        <f>'[8]CONS. FUENTES FINAN'!$J$116</f>
        <v>2400</v>
      </c>
      <c r="J20" s="119">
        <f>'[9]CONS. FUENTES FINAN'!$J$116</f>
        <v>11210</v>
      </c>
      <c r="K20" s="5">
        <f>'[10]CONS. FUENTES FINAN'!$J$116</f>
        <v>10243.51</v>
      </c>
      <c r="L20" s="5">
        <f>'[11]CONS. FUENTES FINAN'!$J$116</f>
        <v>18886.72</v>
      </c>
      <c r="M20" s="5">
        <f>'[12]CONS. FUENTES FINAN'!$J$116</f>
        <v>27366.12</v>
      </c>
    </row>
    <row r="21" spans="1:13" ht="14.25" customHeight="1" x14ac:dyDescent="0.25">
      <c r="A21" s="15" t="s">
        <v>12</v>
      </c>
      <c r="B21" s="91"/>
      <c r="C21" s="89"/>
      <c r="D21" s="89"/>
      <c r="E21" s="5"/>
      <c r="F21" s="5"/>
      <c r="G21" s="5">
        <f>'[6]CONS. FUENTES FINAN'!$J$125</f>
        <v>141600</v>
      </c>
      <c r="H21" s="5"/>
      <c r="I21" s="5"/>
      <c r="J21" s="119">
        <f>'[9]CONS. FUENTES FINAN'!$J$125</f>
        <v>1180</v>
      </c>
      <c r="K21" s="5"/>
      <c r="L21" s="5"/>
      <c r="M21" s="5">
        <f>'[12]CONS. FUENTES FINAN'!$J$125</f>
        <v>258051.13</v>
      </c>
    </row>
    <row r="22" spans="1:13" x14ac:dyDescent="0.25">
      <c r="A22" s="15" t="s">
        <v>13</v>
      </c>
      <c r="B22" s="88"/>
      <c r="C22" s="89"/>
      <c r="D22" s="89"/>
      <c r="E22" s="90"/>
      <c r="F22" s="5"/>
      <c r="G22" s="5"/>
      <c r="H22" s="5">
        <f>'[7]CONS. FUENTES FINAN'!$J$148</f>
        <v>14994.42</v>
      </c>
      <c r="I22" s="5">
        <f>'[8]CONS. FUENTES FINAN'!$J$148</f>
        <v>14994.42</v>
      </c>
      <c r="J22" s="119"/>
      <c r="K22" s="5"/>
      <c r="L22" s="5"/>
      <c r="M22" s="5"/>
    </row>
    <row r="23" spans="1:13" ht="25.5" customHeight="1" x14ac:dyDescent="0.25">
      <c r="A23" s="15" t="s">
        <v>14</v>
      </c>
      <c r="B23" s="91">
        <f>'[1]CONS. FUENTES FINAN'!$J$157</f>
        <v>106579.76000000001</v>
      </c>
      <c r="C23" s="89">
        <f>'[2]CONS. FUENTES FINAN'!$J$157</f>
        <v>75924.429999999993</v>
      </c>
      <c r="D23" s="89">
        <f>'[3]CONS. FUENTES FINAN'!$J$157</f>
        <v>67264.679999999993</v>
      </c>
      <c r="E23" s="5">
        <f>'[4]CONS. FUENTES FINAN'!$J$157</f>
        <v>201820.75</v>
      </c>
      <c r="F23" s="5">
        <f>'[5]CONS. FUENTES FINAN'!$J$157</f>
        <v>111570.04000000001</v>
      </c>
      <c r="G23" s="5">
        <f>'[6]CONS. FUENTES FINAN'!$J$157</f>
        <v>43599.7</v>
      </c>
      <c r="H23" s="5">
        <f>'[7]CONS. FUENTES FINAN'!$J$157</f>
        <v>51848.56</v>
      </c>
      <c r="I23" s="5">
        <f>'[8]CONS. FUENTES FINAN'!$J$157</f>
        <v>66300</v>
      </c>
      <c r="J23" s="119">
        <f>'[9]CONS. FUENTES FINAN'!$J$157</f>
        <v>90371.209999999992</v>
      </c>
      <c r="K23" s="5">
        <f>'[10]CONS. FUENTES FINAN'!$J$157</f>
        <v>3940</v>
      </c>
      <c r="L23" s="5">
        <f>'[11]CONS. FUENTES FINAN'!$J$157</f>
        <v>389075.7</v>
      </c>
      <c r="M23" s="5">
        <f>'[12]CONS. FUENTES FINAN'!$J$157</f>
        <v>112423.01</v>
      </c>
    </row>
    <row r="24" spans="1:13" ht="41.25" customHeight="1" x14ac:dyDescent="0.25">
      <c r="A24" s="15" t="s">
        <v>15</v>
      </c>
      <c r="B24" s="91">
        <f>'[1]CONS. FUENTES FINAN'!$J$179</f>
        <v>58372.57</v>
      </c>
      <c r="C24" s="89">
        <f>'[2]CONS. FUENTES FINAN'!$J$179</f>
        <v>374994.85000000003</v>
      </c>
      <c r="D24" s="89">
        <f>'[3]CONS. FUENTES FINAN'!$J$179</f>
        <v>101628.88</v>
      </c>
      <c r="E24" s="5">
        <f>'[4]CONS. FUENTES FINAN'!$J$179</f>
        <v>71973.45</v>
      </c>
      <c r="F24" s="5">
        <f>'[5]CONS. FUENTES FINAN'!$J$179</f>
        <v>198680.15999999997</v>
      </c>
      <c r="G24" s="5">
        <f>'[6]CONS. FUENTES FINAN'!$J$179</f>
        <v>86208.93</v>
      </c>
      <c r="H24" s="5">
        <f>'[7]CONS. FUENTES FINAN'!$J$179</f>
        <v>86940.73</v>
      </c>
      <c r="I24" s="5">
        <f>'[8]CONS. FUENTES FINAN'!$J$179</f>
        <v>161378.39000000001</v>
      </c>
      <c r="J24" s="119">
        <f>'[9]CONS. FUENTES FINAN'!$J$179</f>
        <v>85593.57</v>
      </c>
      <c r="K24" s="5">
        <f>'[10]CONS. FUENTES FINAN'!$J$179</f>
        <v>233160.66</v>
      </c>
      <c r="L24" s="5">
        <f>'[11]CONS. FUENTES FINAN'!$J$179</f>
        <v>120443.26000000001</v>
      </c>
      <c r="M24" s="5">
        <f>'[12]CONS. FUENTES FINAN'!$J$179</f>
        <v>169248.93</v>
      </c>
    </row>
    <row r="25" spans="1:13" ht="26.25" thickBot="1" x14ac:dyDescent="0.3">
      <c r="A25" s="26" t="s">
        <v>39</v>
      </c>
      <c r="B25" s="92"/>
      <c r="C25" s="93">
        <f>'[2]CONS. FUENTES FINAN'!$J$208</f>
        <v>53778.5</v>
      </c>
      <c r="D25" s="93"/>
      <c r="E25" s="62">
        <f>'[4]CONS. FUENTES FINAN'!$J$208</f>
        <v>54693</v>
      </c>
      <c r="F25" s="62"/>
      <c r="G25" s="62">
        <f>'[6]CONS. FUENTES FINAN'!$J$208</f>
        <v>48745.8</v>
      </c>
      <c r="H25" s="62"/>
      <c r="I25" s="62"/>
      <c r="J25" s="120"/>
      <c r="K25" s="62"/>
      <c r="L25" s="62"/>
      <c r="M25" s="62"/>
    </row>
    <row r="26" spans="1:13" ht="15.75" thickBot="1" x14ac:dyDescent="0.3">
      <c r="A26" s="25" t="s">
        <v>16</v>
      </c>
      <c r="B26" s="80">
        <f>SUM(B27:B36)</f>
        <v>34248943.009999998</v>
      </c>
      <c r="C26" s="80">
        <f t="shared" ref="C26:D26" si="6">SUM(C27:C36)</f>
        <v>25286243.109999999</v>
      </c>
      <c r="D26" s="80">
        <f t="shared" si="6"/>
        <v>18967895.530000001</v>
      </c>
      <c r="E26" s="80">
        <f t="shared" ref="E26" si="7">SUM(E27:E36)</f>
        <v>39387270.259999998</v>
      </c>
      <c r="F26" s="104">
        <f t="shared" ref="F26:M26" si="8">SUM(F27:F36)</f>
        <v>31976721.950000003</v>
      </c>
      <c r="G26" s="104">
        <f t="shared" si="8"/>
        <v>22477777.690000001</v>
      </c>
      <c r="H26" s="107">
        <f t="shared" si="8"/>
        <v>22606320.900000002</v>
      </c>
      <c r="I26" s="107">
        <f t="shared" si="8"/>
        <v>43029668.289999999</v>
      </c>
      <c r="J26" s="122">
        <f t="shared" si="8"/>
        <v>21247067.5</v>
      </c>
      <c r="K26" s="107">
        <f t="shared" si="8"/>
        <v>29305309.850000001</v>
      </c>
      <c r="L26" s="107">
        <f t="shared" si="8"/>
        <v>39399321.910000004</v>
      </c>
      <c r="M26" s="107">
        <f t="shared" si="8"/>
        <v>22351682.170000002</v>
      </c>
    </row>
    <row r="27" spans="1:13" ht="32.25" customHeight="1" x14ac:dyDescent="0.25">
      <c r="A27" s="23" t="s">
        <v>17</v>
      </c>
      <c r="B27" s="73">
        <f>'[1]CONS. FUENTES FINAN'!$J$213</f>
        <v>2147641.15</v>
      </c>
      <c r="C27" s="86">
        <f>'[2]CONS. FUENTES FINAN'!$J$213</f>
        <v>2083964.56</v>
      </c>
      <c r="D27" s="86">
        <f>'[3]CONS. FUENTES FINAN'!$J$213</f>
        <v>2209629.6399999997</v>
      </c>
      <c r="E27" s="99">
        <f>'[4]CONS. FUENTES FINAN'!$J$213</f>
        <v>939507.8</v>
      </c>
      <c r="F27" s="24">
        <f>'[5]CONS. FUENTES FINAN'!$J$213</f>
        <v>3435556.6100000003</v>
      </c>
      <c r="G27" s="24">
        <f>'[6]CONS. FUENTES FINAN'!$J$213</f>
        <v>1793418.21</v>
      </c>
      <c r="H27" s="24">
        <f>'[7]CONS. FUENTES FINAN'!$J$213</f>
        <v>1040632.0700000001</v>
      </c>
      <c r="I27" s="24">
        <f>'[8]CONS. FUENTES FINAN'!$J$213</f>
        <v>2944434.4499999997</v>
      </c>
      <c r="J27" s="118">
        <f>'[9]CONS. FUENTES FINAN'!$J$213</f>
        <v>1809037.17</v>
      </c>
      <c r="K27" s="24">
        <f>'[10]CONS. FUENTES FINAN'!$J$213</f>
        <v>2154807.9699999997</v>
      </c>
      <c r="L27" s="24">
        <f>'[11]CONS. FUENTES FINAN'!$J$213</f>
        <v>3176312.3400000003</v>
      </c>
      <c r="M27" s="24">
        <f>'[12]CONS. FUENTES FINAN'!$J$213</f>
        <v>1429481.41</v>
      </c>
    </row>
    <row r="28" spans="1:13" x14ac:dyDescent="0.25">
      <c r="A28" s="15" t="s">
        <v>18</v>
      </c>
      <c r="B28" s="72">
        <f>'[1]CONS. FUENTES FINAN'!$J$225</f>
        <v>85000</v>
      </c>
      <c r="C28" s="89">
        <f>'[2]CONS. FUENTES FINAN'!$J$225</f>
        <v>3528.4</v>
      </c>
      <c r="D28" s="89">
        <f>'[3]CONS. FUENTES FINAN'!$J$225</f>
        <v>73143.740000000005</v>
      </c>
      <c r="E28" s="90">
        <f>'[4]CONS. FUENTES FINAN'!$J$225</f>
        <v>6531.04</v>
      </c>
      <c r="F28" s="5"/>
      <c r="G28" s="5"/>
      <c r="H28" s="5">
        <f>'[7]CONS. FUENTES FINAN'!$J$225</f>
        <v>3237.75</v>
      </c>
      <c r="I28" s="5"/>
      <c r="J28" s="119">
        <f>'[9]CONS. FUENTES FINAN'!$J$225</f>
        <v>164732.51999999999</v>
      </c>
      <c r="K28" s="5">
        <f>'[10]CONS. FUENTES FINAN'!$J$225</f>
        <v>46167.5</v>
      </c>
      <c r="L28" s="5">
        <f>'[11]CONS. FUENTES FINAN'!$J$225</f>
        <v>31000</v>
      </c>
      <c r="M28" s="5">
        <f>'[12]CONS. FUENTES FINAN'!$J$225</f>
        <v>3000</v>
      </c>
    </row>
    <row r="29" spans="1:13" ht="25.5" x14ac:dyDescent="0.25">
      <c r="A29" s="15" t="s">
        <v>19</v>
      </c>
      <c r="B29" s="72">
        <f>'[1]CONS. FUENTES FINAN'!$J$232</f>
        <v>157117</v>
      </c>
      <c r="C29" s="89">
        <f>'[2]CONS. FUENTES FINAN'!$J$232</f>
        <v>376506</v>
      </c>
      <c r="D29" s="89">
        <f>'[3]CONS. FUENTES FINAN'!$J$232</f>
        <v>203620.8</v>
      </c>
      <c r="E29" s="90">
        <f>'[4]CONS. FUENTES FINAN'!$J$232</f>
        <v>357627.32</v>
      </c>
      <c r="F29" s="89">
        <f>'[5]CONS. FUENTES FINAN'!$J$232</f>
        <v>258952.53</v>
      </c>
      <c r="G29" s="89">
        <f>'[6]CONS. FUENTES FINAN'!$J$232</f>
        <v>471934.30999999994</v>
      </c>
      <c r="H29" s="5">
        <f>'[7]CONS. FUENTES FINAN'!$J$232</f>
        <v>147984.39000000001</v>
      </c>
      <c r="I29" s="5">
        <f>'[8]CONS. FUENTES FINAN'!$J$232</f>
        <v>431156.3</v>
      </c>
      <c r="J29" s="119">
        <f>'[9]CONS. FUENTES FINAN'!$J$232</f>
        <v>162782.82999999999</v>
      </c>
      <c r="K29" s="5">
        <f>'[10]CONS. FUENTES FINAN'!$J$232</f>
        <v>219422.83</v>
      </c>
      <c r="L29" s="5">
        <f>'[11]CONS. FUENTES FINAN'!$J$232</f>
        <v>376523.31</v>
      </c>
      <c r="M29" s="5">
        <f>'[12]CONS. FUENTES FINAN'!$J$232</f>
        <v>63875.23</v>
      </c>
    </row>
    <row r="30" spans="1:13" ht="25.5" x14ac:dyDescent="0.25">
      <c r="A30" s="15" t="s">
        <v>20</v>
      </c>
      <c r="B30" s="72">
        <f>'[1]CONS. FUENTES FINAN'!$J$245</f>
        <v>15730740</v>
      </c>
      <c r="C30" s="89">
        <f>'[2]CONS. FUENTES FINAN'!$J$245</f>
        <v>11852975.6</v>
      </c>
      <c r="D30" s="89">
        <f>'[3]CONS. FUENTES FINAN'!$J$245</f>
        <v>7696874.79</v>
      </c>
      <c r="E30" s="90">
        <f>'[4]CONS. FUENTES FINAN'!$J$245</f>
        <v>21204467.640000001</v>
      </c>
      <c r="F30" s="5">
        <f>'[5]CONS. FUENTES FINAN'!$J$245</f>
        <v>11363925.25</v>
      </c>
      <c r="G30" s="5">
        <f>'[6]CONS. FUENTES FINAN'!$J$245</f>
        <v>9995288.5199999996</v>
      </c>
      <c r="H30" s="5">
        <f>'[7]CONS. FUENTES FINAN'!$J$245</f>
        <v>7727446.0700000003</v>
      </c>
      <c r="I30" s="5">
        <f>'[8]CONS. FUENTES FINAN'!$J$245</f>
        <v>20952032.41</v>
      </c>
      <c r="J30" s="119">
        <f>'[9]CONS. FUENTES FINAN'!$J$245</f>
        <v>6253806.8899999997</v>
      </c>
      <c r="K30" s="5">
        <f>'[10]CONS. FUENTES FINAN'!$J$245</f>
        <v>13540436.450000001</v>
      </c>
      <c r="L30" s="5">
        <f>'[11]CONS. FUENTES FINAN'!$J$245</f>
        <v>14009689.869999999</v>
      </c>
      <c r="M30" s="5">
        <f>'[12]CONS. FUENTES FINAN'!$J$245</f>
        <v>9983614</v>
      </c>
    </row>
    <row r="31" spans="1:13" ht="25.5" x14ac:dyDescent="0.25">
      <c r="A31" s="15" t="s">
        <v>21</v>
      </c>
      <c r="B31" s="72">
        <f>'[1]CONS. FUENTES FINAN'!$J$250</f>
        <v>394214.75</v>
      </c>
      <c r="C31" s="89">
        <f>'[2]CONS. FUENTES FINAN'!$J$250</f>
        <v>107203.4</v>
      </c>
      <c r="D31" s="89">
        <f>'[3]CONS. FUENTES FINAN'!$J$250</f>
        <v>22611.49</v>
      </c>
      <c r="E31" s="90">
        <f>'[4]CONS. FUENTES FINAN'!$J$250</f>
        <v>443628.72</v>
      </c>
      <c r="F31" s="5"/>
      <c r="G31" s="5">
        <f>'[6]CONS. FUENTES FINAN'!$J$250</f>
        <v>264827.88</v>
      </c>
      <c r="H31" s="5">
        <f>'[7]CONS. FUENTES FINAN'!$J$250</f>
        <v>1960</v>
      </c>
      <c r="I31" s="5">
        <f>'[8]CONS. FUENTES FINAN'!$J$250</f>
        <v>723557.28</v>
      </c>
      <c r="J31" s="119">
        <f>'[9]CONS. FUENTES FINAN'!$J$250</f>
        <v>188479.97999999998</v>
      </c>
      <c r="K31" s="5">
        <f>'[10]CONS. FUENTES FINAN'!$J$250</f>
        <v>162211.65</v>
      </c>
      <c r="L31" s="5">
        <f>'[11]CONS. FUENTES FINAN'!$J$250</f>
        <v>171170.85</v>
      </c>
      <c r="M31" s="5">
        <f>'[12]CONS. FUENTES FINAN'!$J$250</f>
        <v>7255.51</v>
      </c>
    </row>
    <row r="32" spans="1:13" ht="38.25" x14ac:dyDescent="0.25">
      <c r="A32" s="15" t="s">
        <v>22</v>
      </c>
      <c r="B32" s="72">
        <f>'[1]CONS. FUENTES FINAN'!$J$261</f>
        <v>1840</v>
      </c>
      <c r="C32" s="89">
        <f>'[2]CONS. FUENTES FINAN'!$J$261</f>
        <v>145213.62</v>
      </c>
      <c r="D32" s="89">
        <f>'[3]CONS. FUENTES FINAN'!$J$261</f>
        <v>14864</v>
      </c>
      <c r="E32" s="90"/>
      <c r="F32" s="101"/>
      <c r="G32" s="101"/>
      <c r="H32" s="5">
        <f>'[7]CONS. FUENTES FINAN'!$J$261</f>
        <v>321.02</v>
      </c>
      <c r="I32" s="5">
        <f>'[8]CONS. FUENTES FINAN'!$J$261</f>
        <v>9102.07</v>
      </c>
      <c r="J32" s="119">
        <f>'[9]CONS. FUENTES FINAN'!$J$261</f>
        <v>37576.9</v>
      </c>
      <c r="K32" s="5">
        <f>'[10]CONS. FUENTES FINAN'!$J$261</f>
        <v>88282.3</v>
      </c>
      <c r="L32" s="5">
        <f>'[11]CONS. FUENTES FINAN'!$J$261</f>
        <v>31045.46</v>
      </c>
      <c r="M32" s="5"/>
    </row>
    <row r="33" spans="1:13" ht="38.25" x14ac:dyDescent="0.25">
      <c r="A33" s="15" t="s">
        <v>23</v>
      </c>
      <c r="B33" s="72">
        <f>'[1]CONS. FUENTES FINAN'!$J$286</f>
        <v>9902660.2699999996</v>
      </c>
      <c r="C33" s="89">
        <f>'[2]CONS. FUENTES FINAN'!$J$286</f>
        <v>5479424.209999999</v>
      </c>
      <c r="D33" s="89">
        <f>'[3]CONS. FUENTES FINAN'!$J$286</f>
        <v>3623392.96</v>
      </c>
      <c r="E33" s="5">
        <f>'[4]CONS. FUENTES FINAN'!$J$286</f>
        <v>9118557.879999999</v>
      </c>
      <c r="F33" s="5">
        <f>'[5]CONS. FUENTES FINAN'!$J$286</f>
        <v>10260481.029999999</v>
      </c>
      <c r="G33" s="5">
        <f>'[6]CONS. FUENTES FINAN'!$J$286</f>
        <v>5009802.93</v>
      </c>
      <c r="H33" s="5">
        <f>'[7]CONS. FUENTES FINAN'!$J$286</f>
        <v>6993179.790000001</v>
      </c>
      <c r="I33" s="5">
        <f>'[8]CONS. FUENTES FINAN'!$J$286</f>
        <v>8749218.8100000005</v>
      </c>
      <c r="J33" s="119">
        <f>'[9]CONS. FUENTES FINAN'!$J$286</f>
        <v>6536722.8799999999</v>
      </c>
      <c r="K33" s="5">
        <f>'[10]CONS. FUENTES FINAN'!$J$286</f>
        <v>7297177.2000000002</v>
      </c>
      <c r="L33" s="5">
        <f>'[11]CONS. FUENTES FINAN'!$J$286</f>
        <v>10044214.460000001</v>
      </c>
      <c r="M33" s="5">
        <f>'[12]CONS. FUENTES FINAN'!$J$286</f>
        <v>4479722.4000000004</v>
      </c>
    </row>
    <row r="34" spans="1:13" ht="40.5" customHeight="1" x14ac:dyDescent="0.25">
      <c r="A34" s="15" t="s">
        <v>40</v>
      </c>
      <c r="B34" s="74"/>
      <c r="C34" s="89"/>
      <c r="D34" s="89"/>
      <c r="E34" s="90"/>
      <c r="F34" s="101"/>
      <c r="G34" s="101"/>
      <c r="H34" s="5"/>
      <c r="I34" s="5"/>
      <c r="J34" s="119"/>
      <c r="K34" s="5"/>
      <c r="L34" s="5"/>
      <c r="M34" s="5"/>
    </row>
    <row r="35" spans="1:13" ht="38.25" x14ac:dyDescent="0.25">
      <c r="A35" s="15" t="s">
        <v>92</v>
      </c>
      <c r="B35" s="74"/>
      <c r="C35" s="93"/>
      <c r="D35" s="93"/>
      <c r="E35" s="5"/>
      <c r="F35" s="5"/>
      <c r="G35" s="5"/>
      <c r="H35" s="5"/>
      <c r="I35" s="5"/>
      <c r="J35" s="119"/>
      <c r="K35" s="5"/>
      <c r="L35" s="5"/>
      <c r="M35" s="5"/>
    </row>
    <row r="36" spans="1:13" ht="26.25" thickBot="1" x14ac:dyDescent="0.3">
      <c r="A36" s="26" t="s">
        <v>24</v>
      </c>
      <c r="B36" s="100">
        <f>'[1]CONS. FUENTES FINAN'!$J$308</f>
        <v>5829729.8399999989</v>
      </c>
      <c r="C36" s="93">
        <f>'[2]CONS. FUENTES FINAN'!$J$308</f>
        <v>5237427.32</v>
      </c>
      <c r="D36" s="93">
        <f>'[3]CONS. FUENTES FINAN'!$J$308</f>
        <v>5123758.1100000013</v>
      </c>
      <c r="E36" s="62">
        <f>'[4]CONS. FUENTES FINAN'!$J$308</f>
        <v>7316949.8599999994</v>
      </c>
      <c r="F36" s="93">
        <f>'[5]CONS. FUENTES FINAN'!$J$308</f>
        <v>6657806.5299999993</v>
      </c>
      <c r="G36" s="93">
        <f>'[6]CONS. FUENTES FINAN'!$J$308</f>
        <v>4942505.8400000008</v>
      </c>
      <c r="H36" s="93">
        <f>'[7]CONS. FUENTES FINAN'!$J$308</f>
        <v>6691559.8100000005</v>
      </c>
      <c r="I36" s="62">
        <f>'[8]CONS. FUENTES FINAN'!$J$308</f>
        <v>9220166.9699999988</v>
      </c>
      <c r="J36" s="120">
        <f>'[9]CONS. FUENTES FINAN'!$J$308</f>
        <v>6093928.3299999991</v>
      </c>
      <c r="K36" s="62">
        <f>'[10]CONS. FUENTES FINAN'!$J$308</f>
        <v>5796803.9500000002</v>
      </c>
      <c r="L36" s="62">
        <f>'[11]CONS. FUENTES FINAN'!$J$308</f>
        <v>11559365.619999999</v>
      </c>
      <c r="M36" s="62">
        <f>'[12]CONS. FUENTES FINAN'!$J$308</f>
        <v>6384733.620000001</v>
      </c>
    </row>
    <row r="37" spans="1:13" ht="15.75" thickBot="1" x14ac:dyDescent="0.3">
      <c r="A37" s="43" t="s">
        <v>25</v>
      </c>
      <c r="B37" s="75">
        <f>SUM(B38:B44)</f>
        <v>0</v>
      </c>
      <c r="C37" s="75">
        <f t="shared" ref="C37:D37" si="9">SUM(C38:C52)</f>
        <v>0</v>
      </c>
      <c r="D37" s="75">
        <f t="shared" si="9"/>
        <v>0</v>
      </c>
      <c r="E37" s="75">
        <f t="shared" ref="E37" si="10">SUM(E38:E52)</f>
        <v>0</v>
      </c>
      <c r="F37" s="105">
        <f t="shared" ref="F37:M37" si="11">SUM(F38:F52)</f>
        <v>0</v>
      </c>
      <c r="G37" s="105">
        <f t="shared" si="11"/>
        <v>0</v>
      </c>
      <c r="H37" s="105">
        <f t="shared" si="11"/>
        <v>0</v>
      </c>
      <c r="I37" s="105">
        <f t="shared" si="11"/>
        <v>0</v>
      </c>
      <c r="J37" s="123">
        <f t="shared" si="11"/>
        <v>0</v>
      </c>
      <c r="K37" s="111">
        <f t="shared" si="11"/>
        <v>0</v>
      </c>
      <c r="L37" s="111">
        <f t="shared" si="11"/>
        <v>0</v>
      </c>
      <c r="M37" s="111">
        <f t="shared" si="11"/>
        <v>0</v>
      </c>
    </row>
    <row r="38" spans="1:13" ht="25.5" x14ac:dyDescent="0.25">
      <c r="A38" s="23" t="s">
        <v>26</v>
      </c>
      <c r="B38" s="76"/>
      <c r="C38" s="24"/>
      <c r="D38" s="24"/>
      <c r="E38" s="87"/>
      <c r="F38" s="24"/>
      <c r="G38" s="24"/>
      <c r="H38" s="30"/>
      <c r="I38" s="24"/>
      <c r="J38" s="118"/>
      <c r="K38" s="24"/>
      <c r="L38" s="24"/>
      <c r="M38" s="24"/>
    </row>
    <row r="39" spans="1:13" ht="38.25" x14ac:dyDescent="0.25">
      <c r="A39" s="15" t="s">
        <v>41</v>
      </c>
      <c r="B39" s="77"/>
      <c r="C39" s="5"/>
      <c r="D39" s="5"/>
      <c r="E39" s="90"/>
      <c r="F39" s="5"/>
      <c r="G39" s="5"/>
      <c r="H39" s="6"/>
      <c r="I39" s="5"/>
      <c r="J39" s="119"/>
      <c r="K39" s="5"/>
      <c r="L39" s="5"/>
      <c r="M39" s="5"/>
    </row>
    <row r="40" spans="1:13" ht="38.25" x14ac:dyDescent="0.25">
      <c r="A40" s="15" t="s">
        <v>42</v>
      </c>
      <c r="B40" s="77"/>
      <c r="C40" s="5"/>
      <c r="D40" s="5"/>
      <c r="E40" s="90"/>
      <c r="F40" s="5"/>
      <c r="G40" s="5"/>
      <c r="H40" s="6"/>
      <c r="I40" s="5"/>
      <c r="J40" s="119"/>
      <c r="K40" s="5"/>
      <c r="L40" s="5"/>
      <c r="M40" s="5"/>
    </row>
    <row r="41" spans="1:13" ht="26.25" customHeight="1" x14ac:dyDescent="0.25">
      <c r="A41" s="15" t="s">
        <v>43</v>
      </c>
      <c r="B41" s="77"/>
      <c r="C41" s="5"/>
      <c r="D41" s="5"/>
      <c r="E41" s="90"/>
      <c r="F41" s="5"/>
      <c r="G41" s="5"/>
      <c r="H41" s="6"/>
      <c r="I41" s="5"/>
      <c r="J41" s="119"/>
      <c r="K41" s="5"/>
      <c r="L41" s="5"/>
      <c r="M41" s="5"/>
    </row>
    <row r="42" spans="1:13" ht="27.75" customHeight="1" x14ac:dyDescent="0.25">
      <c r="A42" s="15" t="s">
        <v>44</v>
      </c>
      <c r="B42" s="77"/>
      <c r="C42" s="5"/>
      <c r="D42" s="5"/>
      <c r="E42" s="90"/>
      <c r="F42" s="5"/>
      <c r="G42" s="5"/>
      <c r="H42" s="6"/>
      <c r="I42" s="5"/>
      <c r="J42" s="119"/>
      <c r="K42" s="5"/>
      <c r="L42" s="5"/>
      <c r="M42" s="5"/>
    </row>
    <row r="43" spans="1:13" ht="25.5" x14ac:dyDescent="0.25">
      <c r="A43" s="15" t="s">
        <v>27</v>
      </c>
      <c r="B43" s="77"/>
      <c r="C43" s="5"/>
      <c r="D43" s="5"/>
      <c r="E43" s="90"/>
      <c r="F43" s="5"/>
      <c r="G43" s="5"/>
      <c r="H43" s="6"/>
      <c r="I43" s="5"/>
      <c r="J43" s="119"/>
      <c r="K43" s="5"/>
      <c r="L43" s="5"/>
      <c r="M43" s="5"/>
    </row>
    <row r="44" spans="1:13" ht="39" thickBot="1" x14ac:dyDescent="0.3">
      <c r="A44" s="26" t="s">
        <v>45</v>
      </c>
      <c r="B44" s="78"/>
      <c r="C44" s="62"/>
      <c r="D44" s="62"/>
      <c r="E44" s="96"/>
      <c r="F44" s="62"/>
      <c r="G44" s="62"/>
      <c r="H44" s="29"/>
      <c r="I44" s="62"/>
      <c r="J44" s="120"/>
      <c r="K44" s="62"/>
      <c r="L44" s="62"/>
      <c r="M44" s="62"/>
    </row>
    <row r="45" spans="1:13" ht="15.75" thickBot="1" x14ac:dyDescent="0.3">
      <c r="A45" s="25" t="s">
        <v>46</v>
      </c>
      <c r="B45" s="75">
        <f>SUM(B46:B52)</f>
        <v>0</v>
      </c>
      <c r="C45" s="75">
        <f t="shared" ref="C45:M45" si="12">SUM(C46:C52)</f>
        <v>0</v>
      </c>
      <c r="D45" s="75">
        <f t="shared" si="12"/>
        <v>0</v>
      </c>
      <c r="E45" s="75">
        <f t="shared" si="12"/>
        <v>0</v>
      </c>
      <c r="F45" s="75">
        <f t="shared" si="12"/>
        <v>0</v>
      </c>
      <c r="G45" s="75">
        <f t="shared" si="12"/>
        <v>0</v>
      </c>
      <c r="H45" s="75">
        <f t="shared" si="12"/>
        <v>0</v>
      </c>
      <c r="I45" s="105">
        <f t="shared" si="12"/>
        <v>0</v>
      </c>
      <c r="J45" s="123">
        <f t="shared" si="12"/>
        <v>0</v>
      </c>
      <c r="K45" s="111">
        <f t="shared" si="12"/>
        <v>0</v>
      </c>
      <c r="L45" s="111">
        <f t="shared" si="12"/>
        <v>0</v>
      </c>
      <c r="M45" s="111">
        <f t="shared" si="12"/>
        <v>0</v>
      </c>
    </row>
    <row r="46" spans="1:13" ht="25.5" x14ac:dyDescent="0.25">
      <c r="A46" s="23" t="s">
        <v>47</v>
      </c>
      <c r="B46" s="76"/>
      <c r="C46" s="24"/>
      <c r="D46" s="24"/>
      <c r="E46" s="87"/>
      <c r="F46" s="24"/>
      <c r="G46" s="24"/>
      <c r="H46" s="30"/>
      <c r="I46" s="24"/>
      <c r="J46" s="118"/>
      <c r="K46" s="24"/>
      <c r="L46" s="24"/>
      <c r="M46" s="24"/>
    </row>
    <row r="47" spans="1:13" ht="38.25" x14ac:dyDescent="0.25">
      <c r="A47" s="15" t="s">
        <v>48</v>
      </c>
      <c r="B47" s="77"/>
      <c r="C47" s="5"/>
      <c r="D47" s="5"/>
      <c r="E47" s="90"/>
      <c r="F47" s="5"/>
      <c r="G47" s="5"/>
      <c r="H47" s="6"/>
      <c r="I47" s="5"/>
      <c r="J47" s="119"/>
      <c r="K47" s="5"/>
      <c r="L47" s="5"/>
      <c r="M47" s="5"/>
    </row>
    <row r="48" spans="1:13" ht="38.25" x14ac:dyDescent="0.25">
      <c r="A48" s="15" t="s">
        <v>49</v>
      </c>
      <c r="B48" s="77"/>
      <c r="C48" s="5"/>
      <c r="D48" s="5"/>
      <c r="E48" s="90"/>
      <c r="F48" s="5"/>
      <c r="G48" s="5"/>
      <c r="H48" s="6"/>
      <c r="I48" s="5"/>
      <c r="J48" s="119"/>
      <c r="K48" s="5"/>
      <c r="L48" s="5"/>
      <c r="M48" s="5"/>
    </row>
    <row r="49" spans="1:13" ht="38.25" x14ac:dyDescent="0.25">
      <c r="A49" s="15" t="s">
        <v>50</v>
      </c>
      <c r="B49" s="77"/>
      <c r="C49" s="5"/>
      <c r="D49" s="5"/>
      <c r="E49" s="90"/>
      <c r="F49" s="5"/>
      <c r="G49" s="5"/>
      <c r="H49" s="6"/>
      <c r="I49" s="5"/>
      <c r="J49" s="119"/>
      <c r="K49" s="5"/>
      <c r="L49" s="5"/>
      <c r="M49" s="5"/>
    </row>
    <row r="50" spans="1:13" ht="38.25" x14ac:dyDescent="0.25">
      <c r="A50" s="15" t="s">
        <v>51</v>
      </c>
      <c r="B50" s="77"/>
      <c r="C50" s="5"/>
      <c r="D50" s="5"/>
      <c r="E50" s="90"/>
      <c r="F50" s="5"/>
      <c r="G50" s="5"/>
      <c r="H50" s="6"/>
      <c r="I50" s="5"/>
      <c r="J50" s="119"/>
      <c r="K50" s="5"/>
      <c r="L50" s="5"/>
      <c r="M50" s="5"/>
    </row>
    <row r="51" spans="1:13" ht="25.5" x14ac:dyDescent="0.25">
      <c r="A51" s="15" t="s">
        <v>52</v>
      </c>
      <c r="B51" s="77"/>
      <c r="C51" s="5"/>
      <c r="D51" s="5"/>
      <c r="E51" s="90"/>
      <c r="F51" s="5"/>
      <c r="G51" s="5"/>
      <c r="H51" s="6"/>
      <c r="I51" s="5"/>
      <c r="J51" s="119"/>
      <c r="K51" s="5"/>
      <c r="L51" s="5"/>
      <c r="M51" s="5"/>
    </row>
    <row r="52" spans="1:13" ht="28.5" customHeight="1" thickBot="1" x14ac:dyDescent="0.3">
      <c r="A52" s="26" t="s">
        <v>53</v>
      </c>
      <c r="B52" s="79"/>
      <c r="C52" s="79"/>
      <c r="D52" s="98"/>
      <c r="E52" s="96"/>
      <c r="F52" s="62"/>
      <c r="G52" s="62"/>
      <c r="H52" s="29"/>
      <c r="I52" s="62"/>
      <c r="J52" s="120"/>
      <c r="K52" s="62"/>
      <c r="L52" s="62"/>
      <c r="M52" s="62"/>
    </row>
    <row r="53" spans="1:13" ht="26.25" thickBot="1" x14ac:dyDescent="0.3">
      <c r="A53" s="25" t="s">
        <v>91</v>
      </c>
      <c r="B53" s="80">
        <f>SUM(B54:B62)</f>
        <v>1002247</v>
      </c>
      <c r="C53" s="80">
        <f t="shared" ref="C53:D53" si="13">SUM(C54:C62)</f>
        <v>80695</v>
      </c>
      <c r="D53" s="80">
        <f t="shared" si="13"/>
        <v>986873.51</v>
      </c>
      <c r="E53" s="80">
        <f t="shared" ref="E53" si="14">SUM(E54:E62)</f>
        <v>703664.51</v>
      </c>
      <c r="F53" s="104">
        <f t="shared" ref="F53:M53" si="15">SUM(F54:F62)</f>
        <v>1148971.6200000001</v>
      </c>
      <c r="G53" s="104">
        <f t="shared" si="15"/>
        <v>576869.21</v>
      </c>
      <c r="H53" s="107">
        <f t="shared" si="15"/>
        <v>189999</v>
      </c>
      <c r="I53" s="107">
        <f t="shared" si="15"/>
        <v>320935</v>
      </c>
      <c r="J53" s="122">
        <f>SUM(J54:J62)</f>
        <v>411073.31000000006</v>
      </c>
      <c r="K53" s="107">
        <f t="shared" si="15"/>
        <v>316563.89</v>
      </c>
      <c r="L53" s="107">
        <f t="shared" si="15"/>
        <v>398112.92</v>
      </c>
      <c r="M53" s="107">
        <f t="shared" si="15"/>
        <v>97000</v>
      </c>
    </row>
    <row r="54" spans="1:13" x14ac:dyDescent="0.25">
      <c r="A54" s="23" t="s">
        <v>29</v>
      </c>
      <c r="B54" s="81"/>
      <c r="C54" s="24">
        <f>'[2]CONS. FUENTES FINAN'!$J$337</f>
        <v>58095</v>
      </c>
      <c r="D54" s="24">
        <f>'[3]CONS. FUENTES FINAN'!$J$337</f>
        <v>473309.51</v>
      </c>
      <c r="E54" s="87">
        <f>'[4]CONS. FUENTES FINAN'!$J$337</f>
        <v>558029.23</v>
      </c>
      <c r="F54" s="24">
        <f>'[5]CONS. FUENTES FINAN'!$J$337</f>
        <v>47670.020000000004</v>
      </c>
      <c r="G54" s="24">
        <f>'[6]CONS. FUENTES FINAN'!$J$337</f>
        <v>574269.21</v>
      </c>
      <c r="H54" s="24">
        <f>'[7]CONS. FUENTES FINAN'!$J$337</f>
        <v>165995</v>
      </c>
      <c r="I54" s="24">
        <f>'[8]CONS. FUENTES FINAN'!$J$337</f>
        <v>290935</v>
      </c>
      <c r="J54" s="118">
        <f>'[9]CONS. FUENTES FINAN'!$J$337</f>
        <v>300769.18000000005</v>
      </c>
      <c r="K54" s="24">
        <f>'[10]CONS. FUENTES FINAN'!$J$337</f>
        <v>52800.01</v>
      </c>
      <c r="L54" s="24">
        <f>'[11]CONS. FUENTES FINAN'!$J$337</f>
        <v>29426.66</v>
      </c>
      <c r="M54" s="24"/>
    </row>
    <row r="55" spans="1:13" ht="25.5" x14ac:dyDescent="0.25">
      <c r="A55" s="15" t="s">
        <v>90</v>
      </c>
      <c r="B55" s="82"/>
      <c r="C55" s="89"/>
      <c r="D55" s="89"/>
      <c r="E55" s="90"/>
      <c r="F55" s="5"/>
      <c r="G55" s="5"/>
      <c r="H55" s="5"/>
      <c r="I55" s="5"/>
      <c r="J55" s="119"/>
      <c r="K55" s="5"/>
      <c r="L55" s="5"/>
      <c r="M55" s="5"/>
    </row>
    <row r="56" spans="1:13" ht="25.5" x14ac:dyDescent="0.25">
      <c r="A56" s="15" t="s">
        <v>30</v>
      </c>
      <c r="B56" s="83">
        <f>'[1]CONS. FUENTES FINAN'!$J$357</f>
        <v>987247</v>
      </c>
      <c r="C56" s="5">
        <f>'[2]CONS. FUENTES FINAN'!$J$357</f>
        <v>7600</v>
      </c>
      <c r="D56" s="5">
        <f>'[3]CONS. FUENTES FINAN'!$J$357</f>
        <v>405684</v>
      </c>
      <c r="E56" s="5">
        <f>'[4]CONS. FUENTES FINAN'!$J$357</f>
        <v>115635.28</v>
      </c>
      <c r="F56" s="5">
        <f>'[5]CONS. FUENTES FINAN'!$J$357</f>
        <v>987247</v>
      </c>
      <c r="G56" s="5"/>
      <c r="H56" s="5"/>
      <c r="I56" s="5"/>
      <c r="J56" s="119"/>
      <c r="K56" s="5">
        <f>'[10]CONS. FUENTES FINAN'!$J$357</f>
        <v>103871</v>
      </c>
      <c r="L56" s="5">
        <f>'[11]CONS. FUENTES FINAN'!$J$357</f>
        <v>286417</v>
      </c>
      <c r="M56" s="5"/>
    </row>
    <row r="57" spans="1:13" ht="38.25" x14ac:dyDescent="0.25">
      <c r="A57" s="15" t="s">
        <v>31</v>
      </c>
      <c r="B57" s="77"/>
      <c r="C57" s="20"/>
      <c r="D57" s="5"/>
      <c r="E57" s="90"/>
      <c r="F57" s="5"/>
      <c r="G57" s="5"/>
      <c r="H57" s="5"/>
      <c r="I57" s="5"/>
      <c r="J57" s="119"/>
      <c r="K57" s="6"/>
      <c r="L57" s="5"/>
      <c r="M57" s="5"/>
    </row>
    <row r="58" spans="1:13" ht="25.5" x14ac:dyDescent="0.25">
      <c r="A58" s="15" t="s">
        <v>32</v>
      </c>
      <c r="B58" s="77"/>
      <c r="C58" s="20"/>
      <c r="D58" s="5">
        <f>'[3]CONS. FUENTES FINAN'!$J$383</f>
        <v>77880</v>
      </c>
      <c r="E58" s="90"/>
      <c r="F58" s="5">
        <f>'[5]CONS. FUENTES FINAN'!$J$383</f>
        <v>99054.6</v>
      </c>
      <c r="G58" s="5"/>
      <c r="H58" s="5">
        <f>'[7]CONS. FUENTES FINAN'!$J$383</f>
        <v>10384</v>
      </c>
      <c r="I58" s="5"/>
      <c r="J58" s="119">
        <f>'[9]CONS. FUENTES FINAN'!$J$383</f>
        <v>80304.13</v>
      </c>
      <c r="K58" s="6">
        <f>'[10]CONS. FUENTES FINAN'!$J$383</f>
        <v>114892.88</v>
      </c>
      <c r="L58" s="5">
        <f>'[11]CONS. FUENTES FINAN'!$J$383</f>
        <v>26409.27</v>
      </c>
      <c r="M58" s="5">
        <f>'[12]CONS. FUENTES FINAN'!$J$383</f>
        <v>52000</v>
      </c>
    </row>
    <row r="59" spans="1:13" ht="25.5" x14ac:dyDescent="0.25">
      <c r="A59" s="15" t="s">
        <v>54</v>
      </c>
      <c r="B59" s="77"/>
      <c r="C59" s="20"/>
      <c r="D59" s="5"/>
      <c r="E59" s="90"/>
      <c r="F59" s="5"/>
      <c r="G59" s="5"/>
      <c r="H59" s="5"/>
      <c r="I59" s="5"/>
      <c r="J59" s="119"/>
      <c r="K59" s="6"/>
      <c r="L59" s="5"/>
      <c r="M59" s="5"/>
    </row>
    <row r="60" spans="1:13" ht="25.5" x14ac:dyDescent="0.25">
      <c r="A60" s="15" t="s">
        <v>55</v>
      </c>
      <c r="B60" s="77"/>
      <c r="C60" s="20"/>
      <c r="D60" s="5"/>
      <c r="E60" s="90"/>
      <c r="F60" s="5"/>
      <c r="G60" s="5"/>
      <c r="H60" s="5"/>
      <c r="I60" s="5"/>
      <c r="J60" s="119"/>
      <c r="K60" s="6"/>
      <c r="L60" s="5"/>
      <c r="M60" s="5"/>
    </row>
    <row r="61" spans="1:13" x14ac:dyDescent="0.25">
      <c r="A61" s="15" t="s">
        <v>33</v>
      </c>
      <c r="B61" s="77">
        <f>'[1]CONS. FUENTES FINAN'!$J$424</f>
        <v>15000</v>
      </c>
      <c r="C61" s="20">
        <f>'[2]CONS. FUENTES FINAN'!$J$424</f>
        <v>15000</v>
      </c>
      <c r="D61" s="5">
        <f>'[3]CONS. FUENTES FINAN'!$J$424</f>
        <v>30000</v>
      </c>
      <c r="E61" s="90">
        <f>'[4]CONS. FUENTES FINAN'!$J$424</f>
        <v>30000</v>
      </c>
      <c r="F61" s="5">
        <f>'[5]CONS. FUENTES FINAN'!$J$424</f>
        <v>15000</v>
      </c>
      <c r="G61" s="5">
        <f>'[6]CONS. FUENTES FINAN'!$J$424</f>
        <v>2600</v>
      </c>
      <c r="H61" s="5">
        <f>'[7]CONS. FUENTES FINAN'!$J$424</f>
        <v>13620</v>
      </c>
      <c r="I61" s="5">
        <f>'[8]CONS. FUENTES FINAN'!$J$424</f>
        <v>30000</v>
      </c>
      <c r="J61" s="119">
        <f>'[9]CONS. FUENTES FINAN'!$J$330</f>
        <v>30000</v>
      </c>
      <c r="K61" s="5">
        <f>'[10]CONS. FUENTES FINAN'!$J$424</f>
        <v>45000</v>
      </c>
      <c r="L61" s="5">
        <f>'[11]CONS. FUENTES FINAN'!$J$424</f>
        <v>55859.99</v>
      </c>
      <c r="M61" s="5">
        <f>'[12]CONS. FUENTES FINAN'!$J$424</f>
        <v>45000</v>
      </c>
    </row>
    <row r="62" spans="1:13" ht="39" thickBot="1" x14ac:dyDescent="0.3">
      <c r="A62" s="26" t="s">
        <v>56</v>
      </c>
      <c r="B62" s="78"/>
      <c r="C62" s="27"/>
      <c r="D62" s="29"/>
      <c r="E62" s="63"/>
      <c r="F62" s="62"/>
      <c r="G62" s="62"/>
      <c r="H62" s="62"/>
      <c r="I62" s="29"/>
      <c r="J62" s="124"/>
      <c r="K62" s="29"/>
      <c r="L62" s="62"/>
      <c r="M62" s="62"/>
    </row>
    <row r="63" spans="1:13" ht="22.5" customHeight="1" thickBot="1" x14ac:dyDescent="0.3">
      <c r="A63" s="25" t="s">
        <v>57</v>
      </c>
      <c r="B63" s="75">
        <f>SUM(B64:B67)</f>
        <v>0</v>
      </c>
      <c r="C63" s="65">
        <f t="shared" ref="C63:D63" si="16">SUM(C64:C67)</f>
        <v>0</v>
      </c>
      <c r="D63" s="65">
        <f t="shared" si="16"/>
        <v>0</v>
      </c>
      <c r="E63" s="65">
        <f t="shared" ref="E63" si="17">SUM(E64:E67)</f>
        <v>0</v>
      </c>
      <c r="F63" s="105">
        <f t="shared" ref="F63" si="18">SUM(F64:F67)</f>
        <v>0</v>
      </c>
      <c r="G63" s="105"/>
      <c r="H63" s="111">
        <f t="shared" ref="H63:M63" si="19">SUM(H64:H67)</f>
        <v>0</v>
      </c>
      <c r="I63" s="111">
        <f t="shared" si="19"/>
        <v>0</v>
      </c>
      <c r="J63" s="123">
        <f t="shared" si="19"/>
        <v>0</v>
      </c>
      <c r="K63" s="111">
        <f t="shared" si="19"/>
        <v>0</v>
      </c>
      <c r="L63" s="111">
        <f t="shared" si="19"/>
        <v>0</v>
      </c>
      <c r="M63" s="111">
        <f t="shared" si="19"/>
        <v>0</v>
      </c>
    </row>
    <row r="64" spans="1:13" x14ac:dyDescent="0.25">
      <c r="A64" s="23" t="s">
        <v>58</v>
      </c>
      <c r="B64" s="76"/>
      <c r="C64" s="28"/>
      <c r="D64" s="30"/>
      <c r="E64" s="64"/>
      <c r="F64" s="24"/>
      <c r="G64" s="24"/>
      <c r="H64" s="30"/>
      <c r="I64" s="30"/>
      <c r="J64" s="125"/>
      <c r="K64" s="30"/>
      <c r="L64" s="125"/>
      <c r="M64" s="30"/>
    </row>
    <row r="65" spans="1:13" x14ac:dyDescent="0.25">
      <c r="A65" s="15" t="s">
        <v>59</v>
      </c>
      <c r="B65" s="77"/>
      <c r="C65" s="20"/>
      <c r="D65" s="6"/>
      <c r="E65" s="60"/>
      <c r="F65" s="5"/>
      <c r="G65" s="5"/>
      <c r="H65" s="6"/>
      <c r="I65" s="6"/>
      <c r="J65" s="126"/>
      <c r="K65" s="6"/>
      <c r="L65" s="126"/>
      <c r="M65" s="6"/>
    </row>
    <row r="66" spans="1:13" ht="25.5" x14ac:dyDescent="0.25">
      <c r="A66" s="15" t="s">
        <v>60</v>
      </c>
      <c r="B66" s="77"/>
      <c r="C66" s="20"/>
      <c r="D66" s="6"/>
      <c r="E66" s="60"/>
      <c r="F66" s="5"/>
      <c r="G66" s="5"/>
      <c r="H66" s="6"/>
      <c r="I66" s="6"/>
      <c r="J66" s="126"/>
      <c r="K66" s="6"/>
      <c r="L66" s="126"/>
      <c r="M66" s="6"/>
    </row>
    <row r="67" spans="1:13" ht="51.75" thickBot="1" x14ac:dyDescent="0.3">
      <c r="A67" s="26" t="s">
        <v>61</v>
      </c>
      <c r="B67" s="78"/>
      <c r="C67" s="27"/>
      <c r="D67" s="29"/>
      <c r="E67" s="63"/>
      <c r="F67" s="62"/>
      <c r="G67" s="62"/>
      <c r="H67" s="29"/>
      <c r="I67" s="29"/>
      <c r="J67" s="124"/>
      <c r="K67" s="29"/>
      <c r="L67" s="124"/>
      <c r="M67" s="29"/>
    </row>
    <row r="68" spans="1:13" ht="39" thickBot="1" x14ac:dyDescent="0.3">
      <c r="A68" s="25" t="s">
        <v>62</v>
      </c>
      <c r="B68" s="75">
        <f>SUM(B69:B74)</f>
        <v>0</v>
      </c>
      <c r="C68" s="65">
        <f t="shared" ref="C68:D68" si="20">SUM(C69:C74)</f>
        <v>0</v>
      </c>
      <c r="D68" s="65">
        <f t="shared" si="20"/>
        <v>0</v>
      </c>
      <c r="E68" s="65">
        <f t="shared" ref="E68" si="21">SUM(E69:E74)</f>
        <v>0</v>
      </c>
      <c r="F68" s="105">
        <f t="shared" ref="F68" si="22">SUM(F69:F74)</f>
        <v>0</v>
      </c>
      <c r="G68" s="105"/>
      <c r="H68" s="111">
        <f t="shared" ref="H68:M68" si="23">SUM(H69:H74)</f>
        <v>0</v>
      </c>
      <c r="I68" s="111">
        <f t="shared" si="23"/>
        <v>0</v>
      </c>
      <c r="J68" s="123">
        <f t="shared" si="23"/>
        <v>0</v>
      </c>
      <c r="K68" s="111">
        <f t="shared" si="23"/>
        <v>0</v>
      </c>
      <c r="L68" s="123">
        <f t="shared" si="23"/>
        <v>0</v>
      </c>
      <c r="M68" s="111">
        <f t="shared" si="23"/>
        <v>0</v>
      </c>
    </row>
    <row r="69" spans="1:13" ht="25.5" x14ac:dyDescent="0.25">
      <c r="A69" s="23" t="s">
        <v>63</v>
      </c>
      <c r="B69" s="76"/>
      <c r="C69" s="28"/>
      <c r="D69" s="30"/>
      <c r="E69" s="64"/>
      <c r="F69" s="24"/>
      <c r="G69" s="24"/>
      <c r="H69" s="30"/>
      <c r="I69" s="30"/>
      <c r="J69" s="125"/>
      <c r="K69" s="30"/>
      <c r="L69" s="125"/>
      <c r="M69" s="30"/>
    </row>
    <row r="70" spans="1:13" ht="38.25" x14ac:dyDescent="0.25">
      <c r="A70" s="15" t="s">
        <v>64</v>
      </c>
      <c r="B70" s="84"/>
      <c r="C70" s="20"/>
      <c r="D70" s="6"/>
      <c r="E70" s="60"/>
      <c r="F70" s="5"/>
      <c r="G70" s="5"/>
      <c r="H70" s="6"/>
      <c r="I70" s="6"/>
      <c r="J70" s="126"/>
      <c r="K70" s="6"/>
      <c r="L70" s="126"/>
      <c r="M70" s="6"/>
    </row>
    <row r="71" spans="1:13" x14ac:dyDescent="0.25">
      <c r="A71" s="14" t="s">
        <v>65</v>
      </c>
      <c r="B71" s="77"/>
      <c r="C71" s="20"/>
      <c r="D71" s="6"/>
      <c r="E71" s="60"/>
      <c r="F71" s="5"/>
      <c r="G71" s="5"/>
      <c r="H71" s="6"/>
      <c r="I71" s="6"/>
      <c r="J71" s="126"/>
      <c r="K71" s="6"/>
      <c r="L71" s="126"/>
      <c r="M71" s="6"/>
    </row>
    <row r="72" spans="1:13" ht="25.5" x14ac:dyDescent="0.25">
      <c r="A72" s="15" t="s">
        <v>66</v>
      </c>
      <c r="B72" s="77"/>
      <c r="C72" s="20"/>
      <c r="D72" s="6"/>
      <c r="E72" s="60"/>
      <c r="F72" s="5"/>
      <c r="G72" s="5"/>
      <c r="H72" s="6"/>
      <c r="I72" s="6"/>
      <c r="J72" s="126"/>
      <c r="K72" s="6"/>
      <c r="L72" s="126"/>
      <c r="M72" s="6"/>
    </row>
    <row r="73" spans="1:13" ht="25.5" x14ac:dyDescent="0.25">
      <c r="A73" s="15" t="s">
        <v>67</v>
      </c>
      <c r="B73" s="77"/>
      <c r="C73" s="20"/>
      <c r="D73" s="6"/>
      <c r="E73" s="60"/>
      <c r="F73" s="5"/>
      <c r="G73" s="5"/>
      <c r="H73" s="6"/>
      <c r="I73" s="6"/>
      <c r="J73" s="126"/>
      <c r="K73" s="6"/>
      <c r="L73" s="126"/>
      <c r="M73" s="6"/>
    </row>
    <row r="74" spans="1:13" ht="39" thickBot="1" x14ac:dyDescent="0.3">
      <c r="A74" s="26" t="s">
        <v>68</v>
      </c>
      <c r="B74" s="85"/>
      <c r="C74" s="66"/>
      <c r="D74" s="66"/>
      <c r="E74" s="63"/>
      <c r="F74" s="62"/>
      <c r="G74" s="62"/>
      <c r="H74" s="29"/>
      <c r="I74" s="114"/>
      <c r="J74" s="127"/>
      <c r="K74" s="48"/>
      <c r="L74" s="127"/>
      <c r="M74" s="48"/>
    </row>
    <row r="75" spans="1:13" ht="19.5" thickBot="1" x14ac:dyDescent="0.3">
      <c r="A75" s="69" t="s">
        <v>34</v>
      </c>
      <c r="B75" s="70">
        <f>B10+B16+B26+B37+B53+B63+B68</f>
        <v>37214769.350000001</v>
      </c>
      <c r="C75" s="70">
        <f t="shared" ref="C75:D75" si="24">C10+C16+C26+C37+C53+C63+C68</f>
        <v>26959154.189999998</v>
      </c>
      <c r="D75" s="70">
        <f t="shared" si="24"/>
        <v>37067386.669999994</v>
      </c>
      <c r="E75" s="70">
        <f t="shared" ref="E75" si="25">E10+E16+E26+E37+E53+E63+E68</f>
        <v>42347880.419999994</v>
      </c>
      <c r="F75" s="106">
        <f t="shared" ref="F75:G75" si="26">F10+F16+F26+F37+F53+F63+F68</f>
        <v>35099332.950000003</v>
      </c>
      <c r="G75" s="106">
        <f t="shared" si="26"/>
        <v>25076780.340000004</v>
      </c>
      <c r="H75" s="110">
        <f>H10+H16+H26+H37+H53+H63+H68</f>
        <v>24721602.700000003</v>
      </c>
      <c r="I75" s="110">
        <f t="shared" ref="I75:M75" si="27">I10+I16+I26+I37+I53+I63+I68</f>
        <v>45334466.670000002</v>
      </c>
      <c r="J75" s="128">
        <f t="shared" si="27"/>
        <v>38212237.290000007</v>
      </c>
      <c r="K75" s="110">
        <f t="shared" si="27"/>
        <v>31557232.470000003</v>
      </c>
      <c r="L75" s="128">
        <f>L10+L16+L26+L37+L53+L63+L68</f>
        <v>42101607.070000008</v>
      </c>
      <c r="M75" s="110">
        <f t="shared" si="27"/>
        <v>25991772.080000002</v>
      </c>
    </row>
    <row r="76" spans="1:13" x14ac:dyDescent="0.25">
      <c r="A76" s="67" t="s">
        <v>69</v>
      </c>
      <c r="B76" s="68"/>
      <c r="C76" s="30"/>
      <c r="D76" s="30"/>
      <c r="E76" s="30"/>
      <c r="F76" s="30"/>
      <c r="G76" s="30"/>
      <c r="H76" s="30"/>
      <c r="I76" s="112"/>
      <c r="J76" s="129"/>
      <c r="K76" s="115"/>
      <c r="L76" s="129"/>
      <c r="M76" s="115"/>
    </row>
    <row r="77" spans="1:13" ht="25.5" x14ac:dyDescent="0.25">
      <c r="A77" s="14" t="s">
        <v>70</v>
      </c>
      <c r="B77" s="18"/>
      <c r="C77" s="6"/>
      <c r="D77" s="6"/>
      <c r="E77" s="60"/>
      <c r="F77" s="6"/>
      <c r="G77" s="6"/>
      <c r="H77" s="6"/>
      <c r="I77" s="6"/>
      <c r="J77" s="126"/>
      <c r="K77" s="6"/>
      <c r="L77" s="126"/>
      <c r="M77" s="6"/>
    </row>
    <row r="78" spans="1:13" ht="25.5" x14ac:dyDescent="0.25">
      <c r="A78" s="15" t="s">
        <v>71</v>
      </c>
      <c r="B78" s="7"/>
      <c r="C78" s="6"/>
      <c r="D78" s="6"/>
      <c r="E78" s="60"/>
      <c r="F78" s="6"/>
      <c r="G78" s="6"/>
      <c r="H78" s="6"/>
      <c r="I78" s="6"/>
      <c r="J78" s="126"/>
      <c r="K78" s="6"/>
      <c r="L78" s="126"/>
      <c r="M78" s="6"/>
    </row>
    <row r="79" spans="1:13" ht="25.5" x14ac:dyDescent="0.25">
      <c r="A79" s="15" t="s">
        <v>72</v>
      </c>
      <c r="B79" s="8"/>
      <c r="C79" s="6"/>
      <c r="D79" s="6"/>
      <c r="E79" s="60"/>
      <c r="F79" s="6"/>
      <c r="G79" s="6"/>
      <c r="H79" s="6"/>
      <c r="I79" s="6"/>
      <c r="J79" s="126"/>
      <c r="K79" s="6"/>
      <c r="L79" s="126"/>
      <c r="M79" s="6"/>
    </row>
    <row r="80" spans="1:13" x14ac:dyDescent="0.25">
      <c r="A80" s="14" t="s">
        <v>73</v>
      </c>
      <c r="B80" s="7"/>
      <c r="C80" s="6"/>
      <c r="D80" s="6"/>
      <c r="E80" s="60"/>
      <c r="F80" s="6"/>
      <c r="G80" s="6"/>
      <c r="H80" s="6"/>
      <c r="I80" s="6"/>
      <c r="J80" s="126"/>
      <c r="K80" s="6"/>
      <c r="L80" s="126"/>
      <c r="M80" s="6"/>
    </row>
    <row r="81" spans="1:13" ht="25.5" x14ac:dyDescent="0.25">
      <c r="A81" s="15" t="s">
        <v>74</v>
      </c>
      <c r="B81" s="7"/>
      <c r="C81" s="6"/>
      <c r="D81" s="6"/>
      <c r="E81" s="60"/>
      <c r="F81" s="6"/>
      <c r="G81" s="6"/>
      <c r="H81" s="6"/>
      <c r="I81" s="6"/>
      <c r="J81" s="126"/>
      <c r="K81" s="6"/>
      <c r="L81" s="126"/>
      <c r="M81" s="6"/>
    </row>
    <row r="82" spans="1:13" ht="25.5" x14ac:dyDescent="0.25">
      <c r="A82" s="15" t="s">
        <v>75</v>
      </c>
      <c r="B82" s="8"/>
      <c r="C82" s="6"/>
      <c r="D82" s="6"/>
      <c r="E82" s="60"/>
      <c r="F82" s="6"/>
      <c r="G82" s="6"/>
      <c r="H82" s="6"/>
      <c r="I82" s="6"/>
      <c r="J82" s="126"/>
      <c r="K82" s="6"/>
      <c r="L82" s="126"/>
      <c r="M82" s="6"/>
    </row>
    <row r="83" spans="1:13" ht="25.5" x14ac:dyDescent="0.25">
      <c r="A83" s="14" t="s">
        <v>76</v>
      </c>
      <c r="B83" s="7"/>
      <c r="C83" s="6"/>
      <c r="D83" s="6"/>
      <c r="E83" s="60"/>
      <c r="F83" s="6"/>
      <c r="G83" s="6"/>
      <c r="H83" s="6"/>
      <c r="I83" s="6"/>
      <c r="J83" s="126"/>
      <c r="K83" s="6"/>
      <c r="L83" s="126"/>
      <c r="M83" s="6"/>
    </row>
    <row r="84" spans="1:13" ht="22.5" customHeight="1" x14ac:dyDescent="0.25">
      <c r="A84" s="15" t="s">
        <v>77</v>
      </c>
      <c r="B84" s="7"/>
      <c r="C84" s="6"/>
      <c r="D84" s="7"/>
      <c r="E84" s="60"/>
      <c r="F84" s="6"/>
      <c r="G84" s="6"/>
      <c r="H84" s="6"/>
      <c r="I84" s="6"/>
      <c r="J84" s="126"/>
      <c r="K84" s="6"/>
      <c r="L84" s="126"/>
      <c r="M84" s="6"/>
    </row>
    <row r="85" spans="1:13" ht="30" x14ac:dyDescent="0.25">
      <c r="A85" s="9" t="s">
        <v>78</v>
      </c>
      <c r="B85" s="10">
        <f>SUM(B76:B84)</f>
        <v>0</v>
      </c>
      <c r="C85" s="10">
        <f t="shared" ref="C85:M85" si="28">SUM(C76:C84)</f>
        <v>0</v>
      </c>
      <c r="D85" s="10">
        <f t="shared" si="28"/>
        <v>0</v>
      </c>
      <c r="E85" s="10">
        <f t="shared" si="28"/>
        <v>0</v>
      </c>
      <c r="F85" s="10">
        <f t="shared" ref="F85" si="29">SUM(F76:F84)</f>
        <v>0</v>
      </c>
      <c r="G85" s="10"/>
      <c r="H85" s="10">
        <f t="shared" ref="H85" si="30">SUM(H76:H84)</f>
        <v>0</v>
      </c>
      <c r="I85" s="10">
        <f t="shared" si="28"/>
        <v>0</v>
      </c>
      <c r="J85" s="130">
        <f t="shared" si="28"/>
        <v>0</v>
      </c>
      <c r="K85" s="10">
        <f t="shared" si="28"/>
        <v>0</v>
      </c>
      <c r="L85" s="132">
        <f t="shared" si="28"/>
        <v>0</v>
      </c>
      <c r="M85" s="10">
        <f t="shared" si="28"/>
        <v>0</v>
      </c>
    </row>
    <row r="86" spans="1:13" ht="31.5" customHeight="1" x14ac:dyDescent="0.25">
      <c r="A86" s="11" t="s">
        <v>79</v>
      </c>
      <c r="B86" s="71">
        <f>B75+B85</f>
        <v>37214769.350000001</v>
      </c>
      <c r="C86" s="71">
        <f t="shared" ref="C86:M86" si="31">C75+C85</f>
        <v>26959154.189999998</v>
      </c>
      <c r="D86" s="71">
        <f t="shared" si="31"/>
        <v>37067386.669999994</v>
      </c>
      <c r="E86" s="71">
        <f t="shared" si="31"/>
        <v>42347880.419999994</v>
      </c>
      <c r="F86" s="71">
        <f t="shared" si="31"/>
        <v>35099332.950000003</v>
      </c>
      <c r="G86" s="71">
        <f t="shared" si="31"/>
        <v>25076780.340000004</v>
      </c>
      <c r="H86" s="71">
        <f t="shared" si="31"/>
        <v>24721602.700000003</v>
      </c>
      <c r="I86" s="71">
        <f>I75+I85</f>
        <v>45334466.670000002</v>
      </c>
      <c r="J86" s="131">
        <f>J75+J85</f>
        <v>38212237.290000007</v>
      </c>
      <c r="K86" s="71">
        <f t="shared" si="31"/>
        <v>31557232.470000003</v>
      </c>
      <c r="L86" s="133">
        <f>L75+L85</f>
        <v>42101607.070000008</v>
      </c>
      <c r="M86" s="71">
        <f t="shared" si="31"/>
        <v>25991772.080000002</v>
      </c>
    </row>
    <row r="87" spans="1:13" ht="11.25" customHeight="1" x14ac:dyDescent="0.25">
      <c r="A87" s="57"/>
    </row>
    <row r="88" spans="1:13" ht="53.25" customHeight="1" x14ac:dyDescent="0.25">
      <c r="L88" s="3"/>
    </row>
    <row r="89" spans="1:13" ht="42" customHeight="1" x14ac:dyDescent="0.25"/>
    <row r="90" spans="1:13" x14ac:dyDescent="0.25">
      <c r="I90" s="3">
        <f>'[9]CONS. FUENTES FINAN'!$J$25-J86</f>
        <v>0</v>
      </c>
      <c r="K90" s="3">
        <f>K86-'[10]CONS. FUENTES FINAN'!$J$25</f>
        <v>0</v>
      </c>
    </row>
  </sheetData>
  <mergeCells count="5">
    <mergeCell ref="A2:M2"/>
    <mergeCell ref="A3:M3"/>
    <mergeCell ref="A4:M4"/>
    <mergeCell ref="A5:M5"/>
    <mergeCell ref="A6:M6"/>
  </mergeCells>
  <pageMargins left="0.15748031496062992" right="0.15748031496062992" top="0.15748031496062992" bottom="0.15748031496062992" header="0.31496062992125984" footer="0.19685039370078741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Deyaniris Peralta</cp:lastModifiedBy>
  <cp:lastPrinted>2023-01-05T15:24:30Z</cp:lastPrinted>
  <dcterms:created xsi:type="dcterms:W3CDTF">2018-04-17T18:57:16Z</dcterms:created>
  <dcterms:modified xsi:type="dcterms:W3CDTF">2023-01-05T15:57:28Z</dcterms:modified>
</cp:coreProperties>
</file>