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2375"/>
  </bookViews>
  <sheets>
    <sheet name="Presupuesto Aprobado-Ejec  ENER" sheetId="2" r:id="rId1"/>
    <sheet name="INGRESOS DE VS ENERO 2023 " sheetId="4" r:id="rId2"/>
  </sheets>
  <externalReferences>
    <externalReference r:id="rId3"/>
    <externalReference r:id="rId4"/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4" l="1"/>
  <c r="G55" i="2"/>
  <c r="G63" i="2"/>
  <c r="G58" i="2"/>
  <c r="G56" i="2"/>
  <c r="G38" i="2"/>
  <c r="G36" i="2"/>
  <c r="G35" i="2"/>
  <c r="G33" i="2"/>
  <c r="G32" i="2"/>
  <c r="G31" i="2"/>
  <c r="G30" i="2"/>
  <c r="G26" i="2"/>
  <c r="G24" i="2"/>
  <c r="G22" i="2"/>
  <c r="G23" i="2"/>
  <c r="G21" i="2"/>
  <c r="G20" i="2"/>
  <c r="G15" i="2"/>
  <c r="G14" i="2"/>
  <c r="G13" i="2" s="1"/>
  <c r="H29" i="2"/>
  <c r="I29" i="2"/>
  <c r="J29" i="2"/>
  <c r="K29" i="2"/>
  <c r="L29" i="2"/>
  <c r="M29" i="2"/>
  <c r="N29" i="2"/>
  <c r="O29" i="2"/>
  <c r="H13" i="2"/>
  <c r="I13" i="2"/>
  <c r="J13" i="2"/>
  <c r="K13" i="2"/>
  <c r="L13" i="2"/>
  <c r="M13" i="2"/>
  <c r="N13" i="2"/>
  <c r="O13" i="2"/>
  <c r="B13" i="2"/>
  <c r="G29" i="2" l="1"/>
  <c r="G19" i="2" l="1"/>
  <c r="F60" i="2" l="1"/>
  <c r="F56" i="2"/>
  <c r="F38" i="2"/>
  <c r="F36" i="2"/>
  <c r="F35" i="2"/>
  <c r="F34" i="2"/>
  <c r="F33" i="2"/>
  <c r="F32" i="2"/>
  <c r="F30" i="2"/>
  <c r="F27" i="2"/>
  <c r="F26" i="2"/>
  <c r="F24" i="2"/>
  <c r="F23" i="2"/>
  <c r="F21" i="2"/>
  <c r="F17" i="2"/>
  <c r="F15" i="2"/>
  <c r="F14" i="2"/>
  <c r="F13" i="2" s="1"/>
  <c r="P13" i="2" s="1"/>
  <c r="F55" i="2" l="1"/>
  <c r="F19" i="2"/>
  <c r="F29" i="2"/>
  <c r="D55" i="2" l="1"/>
  <c r="P55" i="2" s="1"/>
  <c r="E55" i="2"/>
  <c r="E32" i="2"/>
  <c r="E30" i="2"/>
  <c r="E27" i="2"/>
  <c r="E26" i="2"/>
  <c r="E23" i="2"/>
  <c r="E21" i="2"/>
  <c r="E15" i="2"/>
  <c r="E14" i="2"/>
  <c r="E13" i="2" l="1"/>
  <c r="E19" i="2"/>
  <c r="E29" i="2"/>
  <c r="B55" i="2"/>
  <c r="B29" i="2"/>
  <c r="E86" i="2" l="1"/>
  <c r="D19" i="2"/>
  <c r="B19" i="2"/>
  <c r="B86" i="2" s="1"/>
  <c r="R57" i="2" s="1"/>
  <c r="B39" i="4" l="1"/>
  <c r="D29" i="2"/>
  <c r="D13" i="2"/>
  <c r="Q19" i="2" l="1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3" i="4"/>
  <c r="H86" i="2" l="1"/>
  <c r="C55" i="2"/>
  <c r="C86" i="2" l="1"/>
  <c r="D65" i="2"/>
  <c r="D86" i="2" s="1"/>
  <c r="I86" i="2"/>
  <c r="J86" i="2"/>
  <c r="K86" i="2"/>
  <c r="L86" i="2"/>
  <c r="M86" i="2"/>
  <c r="P14" i="2"/>
  <c r="P15" i="2"/>
  <c r="P16" i="2"/>
  <c r="P17" i="2"/>
  <c r="P18" i="2"/>
  <c r="P20" i="2"/>
  <c r="P21" i="2"/>
  <c r="P22" i="2"/>
  <c r="P23" i="2"/>
  <c r="P24" i="2"/>
  <c r="P25" i="2"/>
  <c r="P26" i="2"/>
  <c r="P27" i="2"/>
  <c r="P28" i="2"/>
  <c r="P30" i="2"/>
  <c r="P31" i="2"/>
  <c r="P32" i="2"/>
  <c r="P33" i="2"/>
  <c r="P34" i="2"/>
  <c r="P35" i="2"/>
  <c r="P36" i="2"/>
  <c r="P37" i="2"/>
  <c r="P38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6" i="2"/>
  <c r="P57" i="2"/>
  <c r="P58" i="2"/>
  <c r="P59" i="2"/>
  <c r="P60" i="2"/>
  <c r="P61" i="2"/>
  <c r="P62" i="2"/>
  <c r="P63" i="2"/>
  <c r="P64" i="2"/>
  <c r="P66" i="2"/>
  <c r="P67" i="2"/>
  <c r="P68" i="2"/>
  <c r="P69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39" i="2" l="1"/>
  <c r="G86" i="2"/>
  <c r="P29" i="2"/>
  <c r="Q30" i="2" s="1"/>
  <c r="F86" i="2"/>
  <c r="P19" i="2"/>
  <c r="Q21" i="2" s="1"/>
  <c r="D70" i="2"/>
  <c r="P70" i="2" s="1"/>
  <c r="P65" i="2"/>
  <c r="P86" i="2" l="1"/>
</calcChain>
</file>

<file path=xl/sharedStrings.xml><?xml version="1.0" encoding="utf-8"?>
<sst xmlns="http://schemas.openxmlformats.org/spreadsheetml/2006/main" count="155" uniqueCount="155">
  <si>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</si>
  <si>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</si>
  <si>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</si>
  <si>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</si>
  <si>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</si>
  <si>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</si>
  <si>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</si>
  <si>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</si>
  <si>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</si>
  <si>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</si>
  <si>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</si>
  <si>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</si>
  <si>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</si>
  <si>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</si>
  <si>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</si>
  <si>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</si>
  <si>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</si>
  <si>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</si>
  <si>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</si>
  <si>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</si>
  <si>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</si>
  <si>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</si>
  <si>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</si>
  <si>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</si>
  <si>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</si>
  <si>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</si>
  <si>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</si>
  <si>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</si>
  <si>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</si>
  <si>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</si>
  <si>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</si>
  <si>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</si>
  <si>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</si>
  <si>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</si>
  <si>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</si>
  <si>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</si>
  <si>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</si>
  <si>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</si>
  <si>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</si>
  <si>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</si>
  <si>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</si>
  <si>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</si>
  <si>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</si>
  <si>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</si>
  <si>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</si>
  <si>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</si>
  <si>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</si>
  <si>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</si>
  <si>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</si>
  <si>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</si>
  <si>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</si>
  <si>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</si>
  <si>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</si>
  <si>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</si>
  <si>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</si>
  <si>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</si>
  <si>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</si>
  <si>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</si>
  <si>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</si>
  <si>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</si>
  <si>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</si>
  <si>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</si>
  <si>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</si>
  <si>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</si>
  <si>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</si>
  <si>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</si>
  <si>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</si>
  <si>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</si>
  <si>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</si>
  <si>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</si>
  <si>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</si>
  <si>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</si>
  <si>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</si>
  <si>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Total </t>
  </si>
  <si>
    <t xml:space="preserve">Gasto devengado </t>
  </si>
  <si>
    <t>Presupuesto Modificado</t>
  </si>
  <si>
    <t>Presupuesto Aprobado</t>
  </si>
  <si>
    <t>2.5.5 - TRANSFERENCIAS DE CAPITAL A INSTITUCIONES PÚBLICAS FINANCIERAS</t>
  </si>
  <si>
    <t>2.6.2 - MOBILIARIO Y EQUIPO EDUCACIONAL Y RECREATIVO</t>
  </si>
  <si>
    <t>2.6.7 - ACTIVOS BIÓLOGICOS CULTIVABLES</t>
  </si>
  <si>
    <t xml:space="preserve">                                                                              Ejecución de Gasto y Aplicaciones financieras </t>
  </si>
  <si>
    <t xml:space="preserve">  </t>
  </si>
  <si>
    <r>
      <rPr>
        <b/>
        <sz val="9"/>
        <color theme="1"/>
        <rFont val="Calibri"/>
        <family val="2"/>
        <scheme val="minor"/>
      </rPr>
      <t>Presupuesto aprobado:</t>
    </r>
    <r>
      <rPr>
        <sz val="9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</si>
  <si>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</si>
  <si>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</si>
  <si>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Enero 2023</t>
  </si>
  <si>
    <t>Febrero2023</t>
  </si>
  <si>
    <t>Marzo 2023</t>
  </si>
  <si>
    <t>Abril 2023</t>
  </si>
  <si>
    <t>Mayo 2023</t>
  </si>
  <si>
    <t>Junio 2023</t>
  </si>
  <si>
    <t>Julio 2023</t>
  </si>
  <si>
    <t>Agosto 2023</t>
  </si>
  <si>
    <t>Septiembre 2023</t>
  </si>
  <si>
    <t>Octubre 2023</t>
  </si>
  <si>
    <t>Noviembre  2023</t>
  </si>
  <si>
    <t>Diciembre  2023</t>
  </si>
  <si>
    <t xml:space="preserve">   TOTAL  </t>
  </si>
  <si>
    <t xml:space="preserve"> INGRESOS FR EN RD$</t>
  </si>
  <si>
    <t>Establecimiento</t>
  </si>
  <si>
    <t xml:space="preserve">INGRESOS VS </t>
  </si>
  <si>
    <t xml:space="preserve">SANTIAGO </t>
  </si>
  <si>
    <t>ENERO 2023</t>
  </si>
  <si>
    <t>FEBRERO 2023</t>
  </si>
  <si>
    <t>MARZO 2023</t>
  </si>
  <si>
    <t>ABRIL 2023</t>
  </si>
  <si>
    <t>MAYO 2023</t>
  </si>
  <si>
    <t>JUNIO 2023</t>
  </si>
  <si>
    <t>JULIO 2022</t>
  </si>
  <si>
    <t>AGOSTO 2022</t>
  </si>
  <si>
    <t>SEPTIEMBRE 2022</t>
  </si>
  <si>
    <t>OCTUBRE 2022</t>
  </si>
  <si>
    <t>NOVIEMBRE 2022</t>
  </si>
  <si>
    <t>DICIEMBRE 2022</t>
  </si>
  <si>
    <t>SERV. REGIONAL DE SALUD NORCENTRAL II</t>
  </si>
  <si>
    <t>Hospital Regional Universitario José María Cabral y Báez</t>
  </si>
  <si>
    <t xml:space="preserve">Hospital Infantil Regional Dr. Arturo Grullón </t>
  </si>
  <si>
    <t>Unidad de Niños Quemados Dra. Thelma Rosario</t>
  </si>
  <si>
    <t>Hospital Municipal Licey al Medio</t>
  </si>
  <si>
    <t>Centro de Atención Integral Bella Vista</t>
  </si>
  <si>
    <t>Hospital Municipal de Tamboril</t>
  </si>
  <si>
    <t>Hospital Napier Díaz (Villa González)</t>
  </si>
  <si>
    <t>Hospital Municipal de Sabana Iglesia</t>
  </si>
  <si>
    <t>Hospital Municipal de Jánico</t>
  </si>
  <si>
    <t>Hospital Muncipal de San José de las Matas</t>
  </si>
  <si>
    <t>Hospital Dr. Rafael Castro</t>
  </si>
  <si>
    <t>Hospital Periférico Ensanche Libertad</t>
  </si>
  <si>
    <t>Hospital Periférico Monte Adentro</t>
  </si>
  <si>
    <t>Hospital Municipal de Navarrete</t>
  </si>
  <si>
    <t>Centro Especializado Juan XXIII</t>
  </si>
  <si>
    <t>Hospital Municipal de Hato del Yaque</t>
  </si>
  <si>
    <t>Hospital Municipal Antonio Fernández (Baitoa)</t>
  </si>
  <si>
    <t>Hospital Presidente Estrella Ureña</t>
  </si>
  <si>
    <t xml:space="preserve">PUERTO PLATA </t>
  </si>
  <si>
    <t>Hospital Ricardo Limardo</t>
  </si>
  <si>
    <t>Hospital Dolores de la Cruz Montellano (no tienen vs)</t>
  </si>
  <si>
    <t>Hospital Pablo Morrobel Jimenez Luperón</t>
  </si>
  <si>
    <t>Hospital Municipal de Imbert</t>
  </si>
  <si>
    <t xml:space="preserve">Hospital Municipal de Altamira </t>
  </si>
  <si>
    <t>Hospital Dr. Rafael Cantisano Arias (Los Hidalgos)</t>
  </si>
  <si>
    <t>Centro Sanitario Dr. Francisco González Hardy (no tienen vs )</t>
  </si>
  <si>
    <t>Hospital Municipal de Villa Isabela</t>
  </si>
  <si>
    <t>Hospital Municipal de Guananico</t>
  </si>
  <si>
    <t>Hospital General Gregorio Luperón (Montellano)</t>
  </si>
  <si>
    <t>ESPAILLAT</t>
  </si>
  <si>
    <t>Hospital Provincial Toribio Bencosme</t>
  </si>
  <si>
    <t>Hospital Municipal Manuel de Luna Gaspar Hernández</t>
  </si>
  <si>
    <t>Hospital Dr. Rafael Gutiérrez Sánchez Cayetano Germosén</t>
  </si>
  <si>
    <t>Hospital Municipal José Contreras Villa Trina</t>
  </si>
  <si>
    <t>Hospital Municipal Jamao al Norte</t>
  </si>
  <si>
    <t>TOTAL INGRESOS RECIBIDOS VS</t>
  </si>
  <si>
    <t>TOTAL  DEL 2023</t>
  </si>
  <si>
    <t>HOSPITAL REGIONAL UNIV. JOSE MARIA CABRAL Y BAEZ</t>
  </si>
  <si>
    <t xml:space="preserve"> SERVICIO REGIONAL DE SALUD NORCENTRAL   </t>
  </si>
  <si>
    <t xml:space="preserve">                                                                              INGRESOS VS En RD$             EN EL MES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</si>
</sst>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RD$&quot;* #,##0.00_);_(&quot;RD$&quot;* \(#,##0.00\);_(&quot;RD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theme="8" tint="0.7999816888943144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2" fillId="0" borderId="0"/>
    <xf numFmtId="9" fontId="1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165">
    <xf numFmtId="0" fontId="0" fillId="0" borderId="0" xfId="0"/>
    <xf numFmtId="0" fontId="5" fillId="0" borderId="0" xfId="0" applyFont="1" applyAlignment="1">
      <alignment horizontal="center"/>
    </xf>
    <xf numFmtId="43" fontId="0" fillId="0" borderId="0" xfId="0" applyNumberFormat="1"/>
    <xf numFmtId="0" fontId="0" fillId="0" borderId="0" xfId="0" applyAlignment="1"/>
    <xf numFmtId="0" fontId="13" fillId="0" borderId="0" xfId="0" applyFont="1" applyAlignment="1">
      <alignment horizont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4" fontId="16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left" vertical="center" wrapText="1"/>
    </xf>
    <xf numFmtId="4" fontId="3" fillId="0" borderId="3" xfId="0" applyNumberFormat="1" applyFont="1" applyBorder="1"/>
    <xf numFmtId="0" fontId="9" fillId="0" borderId="3" xfId="0" applyFont="1" applyBorder="1" applyAlignment="1">
      <alignment horizontal="left" vertical="center" wrapText="1" indent="2"/>
    </xf>
    <xf numFmtId="43" fontId="0" fillId="0" borderId="3" xfId="0" applyNumberFormat="1" applyBorder="1" applyAlignment="1">
      <alignment vertical="center" wrapText="1"/>
    </xf>
    <xf numFmtId="4" fontId="0" fillId="0" borderId="3" xfId="0" applyNumberFormat="1" applyBorder="1"/>
    <xf numFmtId="4" fontId="16" fillId="0" borderId="3" xfId="0" applyNumberFormat="1" applyFont="1" applyBorder="1" applyAlignment="1">
      <alignment horizontal="right"/>
    </xf>
    <xf numFmtId="4" fontId="18" fillId="0" borderId="3" xfId="0" applyNumberFormat="1" applyFont="1" applyBorder="1" applyAlignment="1">
      <alignment horizontal="right"/>
    </xf>
    <xf numFmtId="43" fontId="6" fillId="0" borderId="3" xfId="0" applyNumberFormat="1" applyFont="1" applyBorder="1" applyAlignment="1">
      <alignment horizontal="right"/>
    </xf>
    <xf numFmtId="43" fontId="11" fillId="0" borderId="3" xfId="0" applyNumberFormat="1" applyFont="1" applyFill="1" applyBorder="1" applyAlignment="1">
      <alignment horizontal="right"/>
    </xf>
    <xf numFmtId="165" fontId="0" fillId="0" borderId="3" xfId="0" applyNumberFormat="1" applyBorder="1" applyAlignment="1">
      <alignment vertical="center" wrapText="1"/>
    </xf>
    <xf numFmtId="43" fontId="0" fillId="0" borderId="3" xfId="0" applyNumberFormat="1" applyFill="1" applyBorder="1" applyAlignment="1">
      <alignment vertical="center" wrapText="1"/>
    </xf>
    <xf numFmtId="43" fontId="3" fillId="0" borderId="3" xfId="1" applyFont="1" applyBorder="1" applyAlignment="1">
      <alignment vertical="center" wrapText="1"/>
    </xf>
    <xf numFmtId="43" fontId="7" fillId="0" borderId="3" xfId="0" applyNumberFormat="1" applyFont="1" applyBorder="1" applyAlignment="1">
      <alignment horizontal="right"/>
    </xf>
    <xf numFmtId="4" fontId="17" fillId="0" borderId="3" xfId="0" applyNumberFormat="1" applyFont="1" applyBorder="1" applyAlignment="1">
      <alignment horizontal="right"/>
    </xf>
    <xf numFmtId="43" fontId="11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vertical="center" wrapText="1"/>
    </xf>
    <xf numFmtId="43" fontId="12" fillId="0" borderId="3" xfId="0" applyNumberFormat="1" applyFont="1" applyBorder="1" applyAlignment="1">
      <alignment horizontal="right"/>
    </xf>
    <xf numFmtId="0" fontId="0" fillId="0" borderId="3" xfId="0" applyBorder="1"/>
    <xf numFmtId="43" fontId="3" fillId="0" borderId="3" xfId="0" applyNumberFormat="1" applyFont="1" applyBorder="1" applyAlignment="1">
      <alignment vertical="center" wrapText="1"/>
    </xf>
    <xf numFmtId="43" fontId="0" fillId="3" borderId="3" xfId="0" applyNumberFormat="1" applyFill="1" applyBorder="1" applyAlignment="1">
      <alignment vertical="center" wrapText="1"/>
    </xf>
    <xf numFmtId="43" fontId="0" fillId="0" borderId="3" xfId="0" applyNumberFormat="1" applyBorder="1"/>
    <xf numFmtId="0" fontId="9" fillId="0" borderId="3" xfId="0" applyFont="1" applyBorder="1" applyAlignment="1">
      <alignment horizontal="left" vertical="top" wrapText="1" indent="2"/>
    </xf>
    <xf numFmtId="43" fontId="3" fillId="0" borderId="3" xfId="0" applyNumberFormat="1" applyFont="1" applyFill="1" applyBorder="1" applyAlignment="1">
      <alignment vertical="center" wrapText="1"/>
    </xf>
    <xf numFmtId="0" fontId="19" fillId="4" borderId="4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20" fillId="0" borderId="3" xfId="0" applyFont="1" applyBorder="1" applyAlignment="1">
      <alignment vertical="top" wrapText="1" readingOrder="1"/>
    </xf>
    <xf numFmtId="0" fontId="0" fillId="0" borderId="3" xfId="0" applyBorder="1" applyAlignment="1">
      <alignment horizontal="left"/>
    </xf>
    <xf numFmtId="0" fontId="9" fillId="0" borderId="12" xfId="0" applyFont="1" applyBorder="1" applyAlignment="1">
      <alignment horizontal="left" vertical="center" wrapText="1" indent="2"/>
    </xf>
    <xf numFmtId="165" fontId="0" fillId="0" borderId="12" xfId="0" applyNumberFormat="1" applyBorder="1" applyAlignment="1">
      <alignment vertical="center" wrapText="1"/>
    </xf>
    <xf numFmtId="43" fontId="0" fillId="0" borderId="12" xfId="0" applyNumberFormat="1" applyBorder="1" applyAlignment="1">
      <alignment vertical="center" wrapText="1"/>
    </xf>
    <xf numFmtId="165" fontId="3" fillId="0" borderId="12" xfId="0" applyNumberFormat="1" applyFont="1" applyBorder="1" applyAlignment="1">
      <alignment vertical="center" wrapText="1"/>
    </xf>
    <xf numFmtId="43" fontId="11" fillId="0" borderId="12" xfId="0" applyNumberFormat="1" applyFont="1" applyBorder="1" applyAlignment="1">
      <alignment horizontal="right"/>
    </xf>
    <xf numFmtId="4" fontId="3" fillId="0" borderId="12" xfId="0" applyNumberFormat="1" applyFont="1" applyBorder="1"/>
    <xf numFmtId="0" fontId="10" fillId="2" borderId="13" xfId="0" applyFont="1" applyFill="1" applyBorder="1" applyAlignment="1">
      <alignment vertical="center"/>
    </xf>
    <xf numFmtId="0" fontId="24" fillId="5" borderId="16" xfId="0" applyFont="1" applyFill="1" applyBorder="1" applyAlignment="1">
      <alignment horizontal="center" wrapText="1"/>
    </xf>
    <xf numFmtId="43" fontId="25" fillId="5" borderId="17" xfId="1" applyFont="1" applyFill="1" applyBorder="1" applyAlignment="1">
      <alignment horizontal="center" wrapText="1"/>
    </xf>
    <xf numFmtId="43" fontId="25" fillId="5" borderId="18" xfId="1" applyFont="1" applyFill="1" applyBorder="1" applyAlignment="1">
      <alignment horizontal="center" wrapText="1"/>
    </xf>
    <xf numFmtId="0" fontId="0" fillId="5" borderId="18" xfId="0" applyFill="1" applyBorder="1"/>
    <xf numFmtId="0" fontId="0" fillId="5" borderId="19" xfId="0" applyFill="1" applyBorder="1"/>
    <xf numFmtId="0" fontId="26" fillId="6" borderId="20" xfId="0" applyFont="1" applyFill="1" applyBorder="1" applyAlignment="1">
      <alignment horizontal="center" wrapText="1"/>
    </xf>
    <xf numFmtId="43" fontId="24" fillId="6" borderId="21" xfId="1" applyFont="1" applyFill="1" applyBorder="1" applyAlignment="1">
      <alignment horizontal="center" wrapText="1"/>
    </xf>
    <xf numFmtId="43" fontId="24" fillId="6" borderId="11" xfId="1" applyFont="1" applyFill="1" applyBorder="1" applyAlignment="1">
      <alignment horizontal="center" wrapText="1"/>
    </xf>
    <xf numFmtId="0" fontId="3" fillId="6" borderId="11" xfId="0" applyFont="1" applyFill="1" applyBorder="1"/>
    <xf numFmtId="0" fontId="3" fillId="6" borderId="11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left" wrapText="1"/>
    </xf>
    <xf numFmtId="43" fontId="28" fillId="0" borderId="22" xfId="1" applyFont="1" applyFill="1" applyBorder="1" applyAlignment="1">
      <alignment horizontal="center" wrapText="1"/>
    </xf>
    <xf numFmtId="43" fontId="28" fillId="0" borderId="3" xfId="1" applyFont="1" applyFill="1" applyBorder="1" applyAlignment="1">
      <alignment horizontal="center" wrapText="1"/>
    </xf>
    <xf numFmtId="43" fontId="29" fillId="0" borderId="3" xfId="1" applyFont="1" applyFill="1" applyBorder="1"/>
    <xf numFmtId="0" fontId="28" fillId="0" borderId="20" xfId="0" applyFont="1" applyFill="1" applyBorder="1"/>
    <xf numFmtId="43" fontId="28" fillId="0" borderId="22" xfId="1" applyFont="1" applyFill="1" applyBorder="1"/>
    <xf numFmtId="39" fontId="28" fillId="0" borderId="3" xfId="2" applyNumberFormat="1" applyFont="1" applyFill="1" applyBorder="1"/>
    <xf numFmtId="0" fontId="28" fillId="0" borderId="20" xfId="0" applyFont="1" applyFill="1" applyBorder="1" applyAlignment="1">
      <alignment horizontal="left"/>
    </xf>
    <xf numFmtId="40" fontId="28" fillId="0" borderId="3" xfId="2" applyNumberFormat="1" applyFont="1" applyFill="1" applyBorder="1"/>
    <xf numFmtId="43" fontId="28" fillId="0" borderId="22" xfId="1" applyFont="1" applyFill="1" applyBorder="1" applyAlignment="1"/>
    <xf numFmtId="43" fontId="28" fillId="0" borderId="3" xfId="1" applyFont="1" applyFill="1" applyBorder="1" applyAlignment="1"/>
    <xf numFmtId="39" fontId="28" fillId="0" borderId="3" xfId="1" applyNumberFormat="1" applyFont="1" applyFill="1" applyBorder="1" applyAlignment="1"/>
    <xf numFmtId="43" fontId="28" fillId="0" borderId="3" xfId="1" applyFont="1" applyFill="1" applyBorder="1"/>
    <xf numFmtId="43" fontId="28" fillId="0" borderId="22" xfId="1" applyFont="1" applyFill="1" applyBorder="1" applyAlignment="1">
      <alignment wrapText="1"/>
    </xf>
    <xf numFmtId="43" fontId="28" fillId="0" borderId="3" xfId="1" applyFont="1" applyFill="1" applyBorder="1" applyAlignment="1">
      <alignment wrapText="1"/>
    </xf>
    <xf numFmtId="0" fontId="30" fillId="6" borderId="20" xfId="0" applyFont="1" applyFill="1" applyBorder="1" applyAlignment="1">
      <alignment horizontal="center"/>
    </xf>
    <xf numFmtId="43" fontId="29" fillId="6" borderId="22" xfId="1" applyFont="1" applyFill="1" applyBorder="1" applyAlignment="1"/>
    <xf numFmtId="43" fontId="29" fillId="6" borderId="3" xfId="1" applyFont="1" applyFill="1" applyBorder="1" applyAlignment="1"/>
    <xf numFmtId="43" fontId="29" fillId="6" borderId="3" xfId="1" applyFont="1" applyFill="1" applyBorder="1"/>
    <xf numFmtId="0" fontId="29" fillId="6" borderId="3" xfId="0" applyFont="1" applyFill="1" applyBorder="1"/>
    <xf numFmtId="0" fontId="25" fillId="0" borderId="20" xfId="0" applyFont="1" applyBorder="1"/>
    <xf numFmtId="43" fontId="28" fillId="0" borderId="22" xfId="1" applyFont="1" applyBorder="1" applyAlignment="1">
      <alignment horizontal="center"/>
    </xf>
    <xf numFmtId="43" fontId="28" fillId="0" borderId="3" xfId="1" applyFont="1" applyBorder="1" applyAlignment="1">
      <alignment horizontal="center"/>
    </xf>
    <xf numFmtId="43" fontId="0" fillId="0" borderId="3" xfId="1" applyFont="1" applyBorder="1"/>
    <xf numFmtId="43" fontId="31" fillId="0" borderId="22" xfId="1" applyFont="1" applyFill="1" applyBorder="1"/>
    <xf numFmtId="39" fontId="31" fillId="0" borderId="3" xfId="2" applyNumberFormat="1" applyFont="1" applyFill="1" applyBorder="1"/>
    <xf numFmtId="43" fontId="23" fillId="0" borderId="3" xfId="1" applyFont="1" applyFill="1" applyBorder="1"/>
    <xf numFmtId="43" fontId="25" fillId="0" borderId="22" xfId="1" applyFont="1" applyFill="1" applyBorder="1"/>
    <xf numFmtId="4" fontId="28" fillId="0" borderId="3" xfId="3" applyNumberFormat="1" applyFont="1" applyFill="1" applyBorder="1"/>
    <xf numFmtId="0" fontId="26" fillId="6" borderId="20" xfId="0" applyFont="1" applyFill="1" applyBorder="1" applyAlignment="1">
      <alignment horizontal="center"/>
    </xf>
    <xf numFmtId="43" fontId="1" fillId="6" borderId="22" xfId="1" applyFont="1" applyFill="1" applyBorder="1" applyAlignment="1"/>
    <xf numFmtId="43" fontId="1" fillId="6" borderId="3" xfId="1" applyFont="1" applyFill="1" applyBorder="1" applyAlignment="1"/>
    <xf numFmtId="43" fontId="0" fillId="6" borderId="3" xfId="1" applyFont="1" applyFill="1" applyBorder="1"/>
    <xf numFmtId="0" fontId="29" fillId="0" borderId="20" xfId="0" applyFont="1" applyFill="1" applyBorder="1"/>
    <xf numFmtId="43" fontId="29" fillId="0" borderId="22" xfId="1" applyFont="1" applyFill="1" applyBorder="1" applyAlignment="1"/>
    <xf numFmtId="43" fontId="29" fillId="0" borderId="3" xfId="1" applyFont="1" applyFill="1" applyBorder="1" applyAlignment="1"/>
    <xf numFmtId="43" fontId="29" fillId="0" borderId="22" xfId="1" applyFont="1" applyFill="1" applyBorder="1"/>
    <xf numFmtId="39" fontId="29" fillId="0" borderId="3" xfId="2" applyNumberFormat="1" applyFont="1" applyFill="1" applyBorder="1"/>
    <xf numFmtId="43" fontId="29" fillId="0" borderId="23" xfId="1" applyFont="1" applyFill="1" applyBorder="1" applyAlignment="1"/>
    <xf numFmtId="0" fontId="29" fillId="0" borderId="24" xfId="0" applyFont="1" applyFill="1" applyBorder="1"/>
    <xf numFmtId="43" fontId="29" fillId="0" borderId="12" xfId="1" applyFont="1" applyFill="1" applyBorder="1" applyAlignment="1"/>
    <xf numFmtId="43" fontId="29" fillId="0" borderId="12" xfId="1" applyFont="1" applyFill="1" applyBorder="1"/>
    <xf numFmtId="0" fontId="3" fillId="0" borderId="25" xfId="0" applyFont="1" applyBorder="1" applyAlignment="1">
      <alignment horizontal="right"/>
    </xf>
    <xf numFmtId="43" fontId="3" fillId="0" borderId="13" xfId="0" applyNumberFormat="1" applyFont="1" applyBorder="1"/>
    <xf numFmtId="43" fontId="3" fillId="0" borderId="17" xfId="0" applyNumberFormat="1" applyFont="1" applyBorder="1"/>
    <xf numFmtId="43" fontId="3" fillId="0" borderId="18" xfId="0" applyNumberFormat="1" applyFont="1" applyBorder="1"/>
    <xf numFmtId="43" fontId="3" fillId="0" borderId="18" xfId="1" applyFont="1" applyBorder="1"/>
    <xf numFmtId="43" fontId="3" fillId="0" borderId="19" xfId="0" applyNumberFormat="1" applyFont="1" applyBorder="1"/>
    <xf numFmtId="43" fontId="0" fillId="0" borderId="3" xfId="1" applyFont="1" applyBorder="1" applyAlignment="1">
      <alignment vertical="center" wrapText="1"/>
    </xf>
    <xf numFmtId="43" fontId="0" fillId="0" borderId="0" xfId="1" applyFont="1"/>
    <xf numFmtId="43" fontId="0" fillId="0" borderId="0" xfId="1" applyFont="1" applyAlignment="1"/>
    <xf numFmtId="43" fontId="19" fillId="4" borderId="4" xfId="1" applyFont="1" applyFill="1" applyBorder="1" applyAlignment="1">
      <alignment horizontal="center"/>
    </xf>
    <xf numFmtId="43" fontId="0" fillId="0" borderId="3" xfId="1" applyFont="1" applyFill="1" applyBorder="1"/>
    <xf numFmtId="43" fontId="0" fillId="0" borderId="12" xfId="1" applyFont="1" applyBorder="1" applyAlignment="1">
      <alignment vertical="center" wrapText="1"/>
    </xf>
    <xf numFmtId="43" fontId="2" fillId="2" borderId="14" xfId="1" applyFont="1" applyFill="1" applyBorder="1"/>
    <xf numFmtId="43" fontId="16" fillId="0" borderId="3" xfId="1" applyFont="1" applyBorder="1" applyAlignment="1">
      <alignment horizontal="right"/>
    </xf>
    <xf numFmtId="0" fontId="21" fillId="0" borderId="0" xfId="0" applyFont="1" applyBorder="1" applyAlignment="1">
      <alignment vertical="top" wrapText="1" readingOrder="1"/>
    </xf>
    <xf numFmtId="0" fontId="4" fillId="0" borderId="0" xfId="0" applyFont="1" applyBorder="1" applyAlignment="1">
      <alignment vertical="center" readingOrder="1"/>
    </xf>
    <xf numFmtId="43" fontId="2" fillId="2" borderId="15" xfId="1" applyFont="1" applyFill="1" applyBorder="1"/>
    <xf numFmtId="9" fontId="0" fillId="0" borderId="0" xfId="4" applyFont="1"/>
    <xf numFmtId="0" fontId="8" fillId="0" borderId="20" xfId="0" applyFont="1" applyBorder="1" applyAlignment="1">
      <alignment horizontal="left" vertical="center" wrapText="1"/>
    </xf>
    <xf numFmtId="4" fontId="0" fillId="0" borderId="12" xfId="0" applyNumberFormat="1" applyBorder="1"/>
    <xf numFmtId="43" fontId="0" fillId="0" borderId="12" xfId="1" applyFont="1" applyFill="1" applyBorder="1"/>
    <xf numFmtId="4" fontId="16" fillId="0" borderId="12" xfId="0" applyNumberFormat="1" applyFont="1" applyBorder="1" applyAlignment="1">
      <alignment horizontal="right"/>
    </xf>
    <xf numFmtId="4" fontId="18" fillId="0" borderId="12" xfId="0" applyNumberFormat="1" applyFont="1" applyBorder="1" applyAlignment="1">
      <alignment horizontal="right"/>
    </xf>
    <xf numFmtId="43" fontId="6" fillId="0" borderId="12" xfId="0" applyNumberFormat="1" applyFont="1" applyBorder="1" applyAlignment="1">
      <alignment horizontal="right"/>
    </xf>
    <xf numFmtId="43" fontId="11" fillId="0" borderId="12" xfId="0" applyNumberFormat="1" applyFont="1" applyFill="1" applyBorder="1" applyAlignment="1">
      <alignment horizontal="right"/>
    </xf>
    <xf numFmtId="43" fontId="0" fillId="0" borderId="11" xfId="0" applyNumberFormat="1" applyBorder="1" applyAlignment="1">
      <alignment vertical="center" wrapText="1"/>
    </xf>
    <xf numFmtId="4" fontId="0" fillId="0" borderId="11" xfId="0" applyNumberFormat="1" applyBorder="1"/>
    <xf numFmtId="43" fontId="0" fillId="0" borderId="11" xfId="1" applyFont="1" applyFill="1" applyBorder="1"/>
    <xf numFmtId="4" fontId="16" fillId="0" borderId="11" xfId="0" applyNumberFormat="1" applyFont="1" applyBorder="1" applyAlignment="1">
      <alignment horizontal="right"/>
    </xf>
    <xf numFmtId="4" fontId="18" fillId="0" borderId="11" xfId="0" applyNumberFormat="1" applyFont="1" applyBorder="1" applyAlignment="1">
      <alignment horizontal="right"/>
    </xf>
    <xf numFmtId="43" fontId="6" fillId="0" borderId="11" xfId="0" applyNumberFormat="1" applyFont="1" applyBorder="1" applyAlignment="1">
      <alignment horizontal="right"/>
    </xf>
    <xf numFmtId="43" fontId="11" fillId="0" borderId="11" xfId="0" applyNumberFormat="1" applyFont="1" applyFill="1" applyBorder="1" applyAlignment="1">
      <alignment horizontal="right"/>
    </xf>
    <xf numFmtId="4" fontId="3" fillId="0" borderId="11" xfId="0" applyNumberFormat="1" applyFont="1" applyBorder="1"/>
    <xf numFmtId="43" fontId="3" fillId="0" borderId="17" xfId="1" applyFont="1" applyBorder="1" applyAlignment="1">
      <alignment vertical="center" wrapText="1"/>
    </xf>
    <xf numFmtId="43" fontId="3" fillId="0" borderId="18" xfId="1" applyFont="1" applyBorder="1" applyAlignment="1">
      <alignment vertical="center" wrapText="1"/>
    </xf>
    <xf numFmtId="4" fontId="3" fillId="0" borderId="18" xfId="0" applyNumberFormat="1" applyFont="1" applyFill="1" applyBorder="1"/>
    <xf numFmtId="43" fontId="7" fillId="0" borderId="18" xfId="0" applyNumberFormat="1" applyFont="1" applyBorder="1" applyAlignment="1">
      <alignment horizontal="right"/>
    </xf>
    <xf numFmtId="43" fontId="12" fillId="0" borderId="18" xfId="0" applyNumberFormat="1" applyFont="1" applyFill="1" applyBorder="1" applyAlignment="1">
      <alignment horizontal="right"/>
    </xf>
    <xf numFmtId="4" fontId="17" fillId="0" borderId="18" xfId="0" applyNumberFormat="1" applyFont="1" applyBorder="1" applyAlignment="1">
      <alignment horizontal="right"/>
    </xf>
    <xf numFmtId="4" fontId="16" fillId="0" borderId="18" xfId="0" applyNumberFormat="1" applyFont="1" applyBorder="1" applyAlignment="1">
      <alignment horizontal="right"/>
    </xf>
    <xf numFmtId="4" fontId="3" fillId="0" borderId="19" xfId="0" applyNumberFormat="1" applyFont="1" applyBorder="1"/>
    <xf numFmtId="43" fontId="0" fillId="0" borderId="11" xfId="1" applyFont="1" applyBorder="1" applyAlignment="1">
      <alignment vertical="center" wrapText="1"/>
    </xf>
    <xf numFmtId="165" fontId="0" fillId="0" borderId="11" xfId="0" applyNumberFormat="1" applyBorder="1" applyAlignment="1">
      <alignment vertical="center" wrapText="1"/>
    </xf>
    <xf numFmtId="43" fontId="11" fillId="0" borderId="11" xfId="0" applyNumberFormat="1" applyFont="1" applyBorder="1" applyAlignment="1">
      <alignment horizontal="right"/>
    </xf>
    <xf numFmtId="4" fontId="3" fillId="0" borderId="18" xfId="0" applyNumberFormat="1" applyFont="1" applyBorder="1" applyAlignment="1">
      <alignment vertical="center" wrapText="1"/>
    </xf>
    <xf numFmtId="43" fontId="3" fillId="0" borderId="12" xfId="1" applyFont="1" applyBorder="1" applyAlignment="1">
      <alignment horizontal="left" vertical="center" wrapText="1"/>
    </xf>
    <xf numFmtId="43" fontId="3" fillId="0" borderId="12" xfId="1" applyFont="1" applyBorder="1"/>
    <xf numFmtId="164" fontId="3" fillId="0" borderId="12" xfId="0" applyNumberFormat="1" applyFont="1" applyBorder="1"/>
    <xf numFmtId="43" fontId="3" fillId="0" borderId="17" xfId="1" applyFont="1" applyFill="1" applyBorder="1" applyAlignment="1">
      <alignment vertical="center" wrapText="1"/>
    </xf>
    <xf numFmtId="43" fontId="3" fillId="0" borderId="18" xfId="1" applyFont="1" applyFill="1" applyBorder="1" applyAlignment="1">
      <alignment vertical="center" wrapText="1"/>
    </xf>
    <xf numFmtId="43" fontId="0" fillId="0" borderId="12" xfId="0" applyNumberFormat="1" applyFill="1" applyBorder="1" applyAlignment="1">
      <alignment vertical="center" wrapText="1"/>
    </xf>
    <xf numFmtId="43" fontId="0" fillId="3" borderId="12" xfId="0" applyNumberFormat="1" applyFill="1" applyBorder="1" applyAlignment="1">
      <alignment vertical="center" wrapText="1"/>
    </xf>
    <xf numFmtId="43" fontId="18" fillId="0" borderId="11" xfId="1" applyFont="1" applyBorder="1" applyAlignment="1">
      <alignment horizontal="right"/>
    </xf>
    <xf numFmtId="0" fontId="19" fillId="4" borderId="8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43" fontId="19" fillId="2" borderId="7" xfId="1" applyFont="1" applyFill="1" applyBorder="1" applyAlignment="1">
      <alignment horizontal="center" vertical="center" wrapText="1"/>
    </xf>
    <xf numFmtId="43" fontId="19" fillId="2" borderId="5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readingOrder="1"/>
    </xf>
    <xf numFmtId="0" fontId="4" fillId="0" borderId="0" xfId="0" applyFont="1" applyBorder="1" applyAlignment="1">
      <alignment horizontal="center" vertical="center" readingOrder="1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 readingOrder="1"/>
    </xf>
    <xf numFmtId="0" fontId="20" fillId="0" borderId="0" xfId="0" applyFont="1" applyBorder="1" applyAlignment="1">
      <alignment horizontal="left" vertical="top" wrapText="1" readingOrder="1"/>
    </xf>
    <xf numFmtId="0" fontId="20" fillId="0" borderId="3" xfId="0" applyFont="1" applyBorder="1" applyAlignment="1">
      <alignment horizontal="left" vertical="top" wrapText="1" readingOrder="1"/>
    </xf>
    <xf numFmtId="0" fontId="21" fillId="0" borderId="1" xfId="0" applyFont="1" applyBorder="1" applyAlignment="1">
      <alignment horizontal="center" vertical="top" readingOrder="1"/>
    </xf>
    <xf numFmtId="0" fontId="21" fillId="0" borderId="0" xfId="0" applyFont="1" applyBorder="1" applyAlignment="1">
      <alignment horizontal="center" vertical="top" readingOrder="1"/>
    </xf>
  </cellXfs>
  <cellStyles count="6">
    <cellStyle name="Millares" xfId="1" builtinId="3"/>
    <cellStyle name="Millares 2 2" xfId="5"/>
    <cellStyle name="Moneda 3" xfId="2"/>
    <cellStyle name="Normal" xfId="0" builtinId="0"/>
    <cellStyle name="Normal 2" xfId="3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85726</xdr:rowOff>
    </xdr:from>
    <xdr:to>
      <xdr:col>0</xdr:col>
      <xdr:colOff>1000125</xdr:colOff>
      <xdr:row>5</xdr:row>
      <xdr:rowOff>19051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6"/>
          <a:ext cx="942975" cy="800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CONSOLIDADOS%202023\CONSOLIDADO%20FEBRER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CONSOLIDADOS%202023\CONSOLIDADO%20MARZO%20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CONSOLIDADOS%202023\CONSOLIDADO%20ABRIL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CONS. FUENTES FINAN"/>
      <sheetName val="RELACION DE PAGO VS"/>
      <sheetName val="CUENTA T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>
        <row r="27">
          <cell r="H27">
            <v>245766.5</v>
          </cell>
        </row>
        <row r="51">
          <cell r="J51">
            <v>912354.76</v>
          </cell>
        </row>
        <row r="106">
          <cell r="J106">
            <v>251635</v>
          </cell>
        </row>
        <row r="116">
          <cell r="J116">
            <v>5812.97</v>
          </cell>
        </row>
        <row r="157">
          <cell r="J157">
            <v>128616.09</v>
          </cell>
        </row>
        <row r="179">
          <cell r="J179">
            <v>108383.44</v>
          </cell>
        </row>
        <row r="213">
          <cell r="J213">
            <v>2884633.51</v>
          </cell>
        </row>
        <row r="232">
          <cell r="J232">
            <v>137792.91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CONS. FUENTES FINAN"/>
      <sheetName val="RELACION DE PAGO VS"/>
      <sheetName val="CUENTA T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>
        <row r="27">
          <cell r="J27">
            <v>183000</v>
          </cell>
        </row>
        <row r="51">
          <cell r="J51">
            <v>14338806.280000001</v>
          </cell>
        </row>
        <row r="71">
          <cell r="J71">
            <v>46934.5</v>
          </cell>
        </row>
        <row r="110">
          <cell r="J110">
            <v>316735.59999999998</v>
          </cell>
        </row>
        <row r="116">
          <cell r="J116">
            <v>10921.54</v>
          </cell>
        </row>
        <row r="125">
          <cell r="J125">
            <v>119399.94</v>
          </cell>
        </row>
        <row r="167">
          <cell r="J167">
            <v>109388.88</v>
          </cell>
        </row>
        <row r="179">
          <cell r="J179">
            <v>103108.47</v>
          </cell>
        </row>
        <row r="213">
          <cell r="J213">
            <v>2163317.7999999998</v>
          </cell>
        </row>
        <row r="232">
          <cell r="J232">
            <v>382729.37</v>
          </cell>
        </row>
        <row r="245">
          <cell r="J245">
            <v>9096597.6500000004</v>
          </cell>
        </row>
        <row r="250">
          <cell r="J250">
            <v>393521.31</v>
          </cell>
        </row>
        <row r="261">
          <cell r="J261">
            <v>32532.6</v>
          </cell>
        </row>
        <row r="286">
          <cell r="J286">
            <v>5289422.0600000005</v>
          </cell>
        </row>
        <row r="308">
          <cell r="J308">
            <v>8249175.4699999988</v>
          </cell>
        </row>
        <row r="337">
          <cell r="J337">
            <v>7000</v>
          </cell>
        </row>
        <row r="383">
          <cell r="J383">
            <v>94999.99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RELACION FR"/>
      <sheetName val="AVISO DE DEBITO"/>
      <sheetName val="HISTORIAL DE REVISION"/>
      <sheetName val="CONS. FUENTES FINAN"/>
      <sheetName val="RELACION DE PAGO VS"/>
      <sheetName val="CUENTA T VS"/>
      <sheetName val="CUENTA T NOMINA SNS"/>
      <sheetName val="GASTOS X ATEN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7">
          <cell r="J27">
            <v>218000</v>
          </cell>
        </row>
        <row r="51">
          <cell r="J51">
            <v>957354.76</v>
          </cell>
        </row>
        <row r="88">
          <cell r="J88">
            <v>340647.63</v>
          </cell>
        </row>
        <row r="106">
          <cell r="J106">
            <v>450000</v>
          </cell>
        </row>
        <row r="111">
          <cell r="J111">
            <v>81300</v>
          </cell>
        </row>
        <row r="116">
          <cell r="J116">
            <v>3541.51</v>
          </cell>
        </row>
        <row r="125">
          <cell r="J125">
            <v>39799.980000000003</v>
          </cell>
        </row>
        <row r="157">
          <cell r="J157">
            <v>42174.83</v>
          </cell>
        </row>
        <row r="213">
          <cell r="J213">
            <v>1616603.45</v>
          </cell>
        </row>
        <row r="225">
          <cell r="J225">
            <v>3100</v>
          </cell>
        </row>
        <row r="232">
          <cell r="J232">
            <v>278719.14</v>
          </cell>
        </row>
        <row r="245">
          <cell r="J245">
            <v>10018305.629999999</v>
          </cell>
        </row>
        <row r="261">
          <cell r="J261">
            <v>91281.819999999992</v>
          </cell>
        </row>
        <row r="286">
          <cell r="J286">
            <v>7789701.2300000004</v>
          </cell>
        </row>
        <row r="308">
          <cell r="J308">
            <v>10415708.929999998</v>
          </cell>
        </row>
        <row r="337">
          <cell r="J337">
            <v>6167.78</v>
          </cell>
        </row>
        <row r="357">
          <cell r="J357">
            <v>8400.01</v>
          </cell>
        </row>
        <row r="424">
          <cell r="J424">
            <v>64860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showGridLines="0" tabSelected="1" topLeftCell="A4" zoomScaleNormal="100" workbookViewId="0">
      <selection activeCell="E23" sqref="E23"/>
    </sheetView>
  </sheetViews>
  <sheetFormatPr baseColWidth="10" defaultColWidth="11.42578125" defaultRowHeight="15" x14ac:dyDescent="0.25"/>
  <cols>
    <col min="1" max="1" width="45.140625" customWidth="1"/>
    <col min="2" max="2" width="20.42578125" customWidth="1"/>
    <col min="3" max="3" width="12.28515625" customWidth="1"/>
    <col min="4" max="4" width="14.140625" style="103" bestFit="1" customWidth="1"/>
    <col min="5" max="5" width="14.140625" bestFit="1" customWidth="1"/>
    <col min="6" max="6" width="15.7109375" customWidth="1"/>
    <col min="7" max="7" width="18" customWidth="1"/>
    <col min="8" max="8" width="0.140625" customWidth="1"/>
    <col min="9" max="9" width="10.140625" hidden="1" customWidth="1"/>
    <col min="10" max="10" width="9.5703125" hidden="1" customWidth="1"/>
    <col min="11" max="11" width="11.5703125" hidden="1" customWidth="1"/>
    <col min="12" max="12" width="15.85546875" hidden="1" customWidth="1"/>
    <col min="13" max="13" width="12.5703125" hidden="1" customWidth="1"/>
    <col min="14" max="14" width="15.85546875" hidden="1" customWidth="1"/>
    <col min="15" max="15" width="15" hidden="1" customWidth="1"/>
    <col min="16" max="16" width="18.42578125" customWidth="1"/>
    <col min="17" max="17" width="15.140625" style="103" bestFit="1" customWidth="1"/>
    <col min="18" max="18" width="15.140625" bestFit="1" customWidth="1"/>
    <col min="19" max="19" width="16.7109375" bestFit="1" customWidth="1"/>
  </cols>
  <sheetData>
    <row r="1" spans="1:16" ht="7.5" customHeight="1" x14ac:dyDescent="0.25"/>
    <row r="2" spans="1:16" hidden="1" x14ac:dyDescent="0.25">
      <c r="A2" s="3"/>
      <c r="B2" s="3"/>
      <c r="C2" s="3"/>
      <c r="D2" s="10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8.5" customHeight="1" x14ac:dyDescent="0.25">
      <c r="A3" s="156" t="s">
        <v>153</v>
      </c>
      <c r="B3" s="157"/>
      <c r="C3" s="157"/>
      <c r="D3" s="157"/>
      <c r="E3" s="157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ht="21" customHeight="1" x14ac:dyDescent="0.25">
      <c r="A4" s="163" t="s">
        <v>152</v>
      </c>
      <c r="B4" s="164"/>
      <c r="C4" s="164"/>
      <c r="D4" s="164"/>
      <c r="E4" s="164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6" ht="11.25" customHeight="1" x14ac:dyDescent="0.25">
      <c r="A5" s="158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</row>
    <row r="6" spans="1:16" ht="15.75" customHeight="1" x14ac:dyDescent="0.25">
      <c r="A6" s="160" t="s">
        <v>80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</row>
    <row r="7" spans="1:16" ht="15.75" customHeight="1" x14ac:dyDescent="0.25">
      <c r="A7" s="162" t="s">
        <v>154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</row>
    <row r="8" spans="1:16" ht="15.75" customHeight="1" x14ac:dyDescent="0.25">
      <c r="A8" s="35"/>
      <c r="B8" s="162" t="s">
        <v>98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</row>
    <row r="9" spans="1:16" ht="15.75" customHeight="1" x14ac:dyDescent="0.25">
      <c r="A9" s="36"/>
      <c r="B9" s="162" t="s">
        <v>97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</row>
    <row r="10" spans="1:16" ht="25.5" customHeight="1" x14ac:dyDescent="0.25">
      <c r="A10" s="152" t="s">
        <v>63</v>
      </c>
      <c r="B10" s="154" t="s">
        <v>76</v>
      </c>
      <c r="C10" s="154" t="s">
        <v>75</v>
      </c>
      <c r="D10" s="149" t="s">
        <v>74</v>
      </c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1"/>
    </row>
    <row r="11" spans="1:16" x14ac:dyDescent="0.25">
      <c r="A11" s="153"/>
      <c r="B11" s="155"/>
      <c r="C11" s="155"/>
      <c r="D11" s="105" t="s">
        <v>85</v>
      </c>
      <c r="E11" s="33" t="s">
        <v>86</v>
      </c>
      <c r="F11" s="33" t="s">
        <v>87</v>
      </c>
      <c r="G11" s="33" t="s">
        <v>88</v>
      </c>
      <c r="H11" s="34" t="s">
        <v>89</v>
      </c>
      <c r="I11" s="33" t="s">
        <v>90</v>
      </c>
      <c r="J11" s="34" t="s">
        <v>91</v>
      </c>
      <c r="K11" s="33" t="s">
        <v>92</v>
      </c>
      <c r="L11" s="33" t="s">
        <v>93</v>
      </c>
      <c r="M11" s="33" t="s">
        <v>94</v>
      </c>
      <c r="N11" s="33" t="s">
        <v>95</v>
      </c>
      <c r="O11" s="34" t="s">
        <v>96</v>
      </c>
      <c r="P11" s="33" t="s">
        <v>73</v>
      </c>
    </row>
    <row r="12" spans="1:16" ht="15.75" thickBot="1" x14ac:dyDescent="0.3">
      <c r="A12" s="10" t="s">
        <v>0</v>
      </c>
      <c r="B12" s="141"/>
      <c r="C12" s="141"/>
      <c r="D12" s="142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</row>
    <row r="13" spans="1:16" ht="15.75" thickBot="1" x14ac:dyDescent="0.3">
      <c r="A13" s="114" t="s">
        <v>1</v>
      </c>
      <c r="B13" s="144">
        <f>SUM(B14:B18)</f>
        <v>1157708982.6600001</v>
      </c>
      <c r="C13" s="145"/>
      <c r="D13" s="145">
        <f>SUM(D14:D18)</f>
        <v>1191938.98</v>
      </c>
      <c r="E13" s="145">
        <f>SUM(E14:E18)</f>
        <v>1158121.26</v>
      </c>
      <c r="F13" s="145">
        <f>SUM(F14:F18)</f>
        <v>14568740.780000001</v>
      </c>
      <c r="G13" s="145">
        <f t="shared" ref="G13:O13" si="0">SUM(G14:G18)</f>
        <v>1175354.76</v>
      </c>
      <c r="H13" s="145">
        <f t="shared" si="0"/>
        <v>0</v>
      </c>
      <c r="I13" s="145">
        <f t="shared" si="0"/>
        <v>0</v>
      </c>
      <c r="J13" s="145">
        <f t="shared" si="0"/>
        <v>0</v>
      </c>
      <c r="K13" s="145">
        <f t="shared" si="0"/>
        <v>0</v>
      </c>
      <c r="L13" s="145">
        <f t="shared" si="0"/>
        <v>0</v>
      </c>
      <c r="M13" s="145">
        <f t="shared" si="0"/>
        <v>0</v>
      </c>
      <c r="N13" s="145">
        <f t="shared" si="0"/>
        <v>0</v>
      </c>
      <c r="O13" s="145">
        <f t="shared" si="0"/>
        <v>0</v>
      </c>
      <c r="P13" s="136">
        <f>+D13+E13+F13+G13+H13+I13+J13+K13+L13+M13+N13+O13</f>
        <v>18094155.780000005</v>
      </c>
    </row>
    <row r="14" spans="1:16" x14ac:dyDescent="0.25">
      <c r="A14" s="12" t="s">
        <v>2</v>
      </c>
      <c r="B14" s="121">
        <v>1101752364.22</v>
      </c>
      <c r="C14" s="122"/>
      <c r="D14" s="123">
        <v>280000</v>
      </c>
      <c r="E14" s="124">
        <f>'[1]CONS. FUENTES FINAN'!$H$27</f>
        <v>245766.5</v>
      </c>
      <c r="F14" s="125">
        <f>'[2]CONS. FUENTES FINAN'!$J$27</f>
        <v>183000</v>
      </c>
      <c r="G14" s="125">
        <f>'[3]CONS. FUENTES FINAN'!$J$27</f>
        <v>218000</v>
      </c>
      <c r="H14" s="124"/>
      <c r="I14" s="126"/>
      <c r="J14" s="126"/>
      <c r="K14" s="126"/>
      <c r="L14" s="126"/>
      <c r="M14" s="127"/>
      <c r="N14" s="124"/>
      <c r="O14" s="124"/>
      <c r="P14" s="128">
        <f t="shared" ref="P14:P77" si="1">+D14+E14+F14+G14+H14+I14+J14+K14+L14+M14+N14+O14</f>
        <v>926766.5</v>
      </c>
    </row>
    <row r="15" spans="1:16" x14ac:dyDescent="0.25">
      <c r="A15" s="12" t="s">
        <v>3</v>
      </c>
      <c r="B15" s="13">
        <v>55956618.439999998</v>
      </c>
      <c r="C15" s="14"/>
      <c r="D15" s="106">
        <v>911938.98</v>
      </c>
      <c r="E15" s="15">
        <f>'[1]CONS. FUENTES FINAN'!$J$51</f>
        <v>912354.76</v>
      </c>
      <c r="F15" s="16">
        <f>'[2]CONS. FUENTES FINAN'!$J$51</f>
        <v>14338806.280000001</v>
      </c>
      <c r="G15" s="16">
        <f>'[3]CONS. FUENTES FINAN'!$J$51</f>
        <v>957354.76</v>
      </c>
      <c r="H15" s="15"/>
      <c r="I15" s="17"/>
      <c r="J15" s="17"/>
      <c r="K15" s="17"/>
      <c r="L15" s="17"/>
      <c r="M15" s="18"/>
      <c r="N15" s="15"/>
      <c r="O15" s="15"/>
      <c r="P15" s="11">
        <f t="shared" si="1"/>
        <v>17120454.780000001</v>
      </c>
    </row>
    <row r="16" spans="1:16" x14ac:dyDescent="0.25">
      <c r="A16" s="12" t="s">
        <v>4</v>
      </c>
      <c r="B16" s="13"/>
      <c r="C16" s="14"/>
      <c r="D16" s="102"/>
      <c r="E16" s="19"/>
      <c r="F16" s="19"/>
      <c r="G16" s="19"/>
      <c r="H16" s="19"/>
      <c r="I16" s="19"/>
      <c r="J16" s="17"/>
      <c r="K16" s="17"/>
      <c r="L16" s="17"/>
      <c r="M16" s="18"/>
      <c r="N16" s="17"/>
      <c r="O16" s="17"/>
      <c r="P16" s="11">
        <f t="shared" si="1"/>
        <v>0</v>
      </c>
    </row>
    <row r="17" spans="1:18" x14ac:dyDescent="0.25">
      <c r="A17" s="12" t="s">
        <v>5</v>
      </c>
      <c r="B17" s="13"/>
      <c r="C17" s="20"/>
      <c r="D17" s="102"/>
      <c r="E17" s="19"/>
      <c r="F17" s="102">
        <f>'[2]CONS. FUENTES FINAN'!$J$71</f>
        <v>46934.5</v>
      </c>
      <c r="G17" s="19"/>
      <c r="H17" s="19"/>
      <c r="I17" s="19"/>
      <c r="J17" s="17"/>
      <c r="K17" s="17"/>
      <c r="L17" s="17"/>
      <c r="M17" s="18"/>
      <c r="N17" s="17"/>
      <c r="O17" s="17"/>
      <c r="P17" s="11">
        <f t="shared" si="1"/>
        <v>46934.5</v>
      </c>
    </row>
    <row r="18" spans="1:18" ht="15.75" thickBot="1" x14ac:dyDescent="0.3">
      <c r="A18" s="12" t="s">
        <v>6</v>
      </c>
      <c r="B18" s="39"/>
      <c r="C18" s="115"/>
      <c r="D18" s="116"/>
      <c r="E18" s="117"/>
      <c r="F18" s="118"/>
      <c r="G18" s="118"/>
      <c r="H18" s="117"/>
      <c r="I18" s="119"/>
      <c r="J18" s="119"/>
      <c r="K18" s="119"/>
      <c r="L18" s="119"/>
      <c r="M18" s="120"/>
      <c r="N18" s="117"/>
      <c r="O18" s="117"/>
      <c r="P18" s="42">
        <f t="shared" si="1"/>
        <v>0</v>
      </c>
    </row>
    <row r="19" spans="1:18" ht="15.75" thickBot="1" x14ac:dyDescent="0.3">
      <c r="A19" s="114" t="s">
        <v>7</v>
      </c>
      <c r="B19" s="129">
        <f>SUM(B20:B28)</f>
        <v>10523592.162</v>
      </c>
      <c r="C19" s="130"/>
      <c r="D19" s="130">
        <f>SUM(D20:D28)</f>
        <v>532275.47</v>
      </c>
      <c r="E19" s="130">
        <f>SUM(E20:E28)</f>
        <v>494447.5</v>
      </c>
      <c r="F19" s="130">
        <f>SUM(F20:F28)</f>
        <v>708848.92999999993</v>
      </c>
      <c r="G19" s="130">
        <f>SUM(G20:G28)</f>
        <v>1024714.2799999999</v>
      </c>
      <c r="H19" s="131"/>
      <c r="I19" s="99"/>
      <c r="J19" s="132"/>
      <c r="K19" s="132"/>
      <c r="L19" s="132"/>
      <c r="M19" s="133"/>
      <c r="N19" s="134"/>
      <c r="O19" s="135"/>
      <c r="P19" s="136">
        <f t="shared" si="1"/>
        <v>2760286.1799999997</v>
      </c>
      <c r="Q19" s="113" t="e">
        <f>P13/R90</f>
        <v>#DIV/0!</v>
      </c>
    </row>
    <row r="20" spans="1:18" x14ac:dyDescent="0.25">
      <c r="A20" s="12" t="s">
        <v>8</v>
      </c>
      <c r="B20" s="121">
        <v>3961103.72</v>
      </c>
      <c r="C20" s="122"/>
      <c r="D20" s="123">
        <v>281525.24</v>
      </c>
      <c r="E20" s="124"/>
      <c r="F20" s="125"/>
      <c r="G20" s="125">
        <f>'[3]CONS. FUENTES FINAN'!$J$88</f>
        <v>340647.63</v>
      </c>
      <c r="H20" s="124"/>
      <c r="I20" s="126"/>
      <c r="J20" s="126"/>
      <c r="K20" s="126"/>
      <c r="L20" s="126"/>
      <c r="M20" s="127"/>
      <c r="N20" s="124"/>
      <c r="O20" s="124"/>
      <c r="P20" s="128">
        <f t="shared" si="1"/>
        <v>622172.87</v>
      </c>
    </row>
    <row r="21" spans="1:18" x14ac:dyDescent="0.25">
      <c r="A21" s="12" t="s">
        <v>9</v>
      </c>
      <c r="B21" s="13">
        <v>1385224.8</v>
      </c>
      <c r="C21" s="14"/>
      <c r="D21" s="102"/>
      <c r="E21" s="109">
        <f>'[1]CONS. FUENTES FINAN'!$J$106</f>
        <v>251635</v>
      </c>
      <c r="F21" s="16">
        <f>'[2]CONS. FUENTES FINAN'!$J$110</f>
        <v>316735.59999999998</v>
      </c>
      <c r="G21" s="16">
        <f>'[3]CONS. FUENTES FINAN'!$J$106</f>
        <v>450000</v>
      </c>
      <c r="H21" s="15"/>
      <c r="I21" s="17"/>
      <c r="J21" s="17"/>
      <c r="K21" s="17"/>
      <c r="L21" s="17"/>
      <c r="M21" s="18"/>
      <c r="N21" s="15"/>
      <c r="O21" s="15"/>
      <c r="P21" s="11">
        <f t="shared" si="1"/>
        <v>1018370.6</v>
      </c>
      <c r="Q21" s="113" t="e">
        <f>P19/R90</f>
        <v>#DIV/0!</v>
      </c>
    </row>
    <row r="22" spans="1:18" x14ac:dyDescent="0.25">
      <c r="A22" s="12" t="s">
        <v>10</v>
      </c>
      <c r="B22" s="13">
        <v>796800</v>
      </c>
      <c r="C22" s="14"/>
      <c r="D22" s="106"/>
      <c r="E22" s="109"/>
      <c r="F22" s="16"/>
      <c r="G22" s="16">
        <f>'[3]CONS. FUENTES FINAN'!$J$111</f>
        <v>81300</v>
      </c>
      <c r="H22" s="15"/>
      <c r="I22" s="17"/>
      <c r="J22" s="17"/>
      <c r="K22" s="17"/>
      <c r="L22" s="17"/>
      <c r="M22" s="24"/>
      <c r="N22" s="15"/>
      <c r="O22" s="15"/>
      <c r="P22" s="11">
        <f t="shared" si="1"/>
        <v>81300</v>
      </c>
      <c r="Q22" s="113"/>
    </row>
    <row r="23" spans="1:18" x14ac:dyDescent="0.25">
      <c r="A23" s="12" t="s">
        <v>11</v>
      </c>
      <c r="B23" s="13">
        <v>72800</v>
      </c>
      <c r="C23" s="14"/>
      <c r="D23" s="102">
        <v>12853.27</v>
      </c>
      <c r="E23" s="109">
        <f>'[1]CONS. FUENTES FINAN'!$J$116</f>
        <v>5812.97</v>
      </c>
      <c r="F23" s="16">
        <f>'[2]CONS. FUENTES FINAN'!$J$116</f>
        <v>10921.54</v>
      </c>
      <c r="G23" s="16">
        <f>'[3]CONS. FUENTES FINAN'!$J$116</f>
        <v>3541.51</v>
      </c>
      <c r="H23" s="15"/>
      <c r="I23" s="17"/>
      <c r="J23" s="17"/>
      <c r="K23" s="17"/>
      <c r="L23" s="17"/>
      <c r="M23" s="24"/>
      <c r="N23" s="15"/>
      <c r="O23" s="15"/>
      <c r="P23" s="11">
        <f t="shared" si="1"/>
        <v>33129.29</v>
      </c>
      <c r="R23" s="2"/>
    </row>
    <row r="24" spans="1:18" x14ac:dyDescent="0.25">
      <c r="A24" s="12" t="s">
        <v>12</v>
      </c>
      <c r="B24" s="13">
        <v>80000</v>
      </c>
      <c r="C24" s="14"/>
      <c r="D24" s="102"/>
      <c r="E24" s="109"/>
      <c r="F24" s="16">
        <f>'[2]CONS. FUENTES FINAN'!$J$125</f>
        <v>119399.94</v>
      </c>
      <c r="G24" s="16">
        <f>'[3]CONS. FUENTES FINAN'!$J$125</f>
        <v>39799.980000000003</v>
      </c>
      <c r="H24" s="15"/>
      <c r="I24" s="17"/>
      <c r="J24" s="17"/>
      <c r="K24" s="17"/>
      <c r="L24" s="17"/>
      <c r="M24" s="24"/>
      <c r="N24" s="15"/>
      <c r="O24" s="15"/>
      <c r="P24" s="11">
        <f t="shared" si="1"/>
        <v>159199.92000000001</v>
      </c>
    </row>
    <row r="25" spans="1:18" x14ac:dyDescent="0.25">
      <c r="A25" s="12" t="s">
        <v>13</v>
      </c>
      <c r="B25" s="13"/>
      <c r="C25" s="14"/>
      <c r="D25" s="102"/>
      <c r="E25" s="102"/>
      <c r="F25" s="17"/>
      <c r="G25" s="17"/>
      <c r="H25" s="15"/>
      <c r="I25" s="17"/>
      <c r="J25" s="17"/>
      <c r="K25" s="17"/>
      <c r="L25" s="17"/>
      <c r="M25" s="24"/>
      <c r="N25" s="15"/>
      <c r="O25" s="15"/>
      <c r="P25" s="11">
        <f t="shared" si="1"/>
        <v>0</v>
      </c>
    </row>
    <row r="26" spans="1:18" ht="25.5" x14ac:dyDescent="0.25">
      <c r="A26" s="12" t="s">
        <v>14</v>
      </c>
      <c r="B26" s="13">
        <v>2286090.17</v>
      </c>
      <c r="C26" s="14"/>
      <c r="D26" s="102">
        <v>147470</v>
      </c>
      <c r="E26" s="109">
        <f>'[1]CONS. FUENTES FINAN'!$J$157</f>
        <v>128616.09</v>
      </c>
      <c r="F26" s="16">
        <f>'[2]CONS. FUENTES FINAN'!$J$167</f>
        <v>109388.88</v>
      </c>
      <c r="G26" s="16">
        <f>'[3]CONS. FUENTES FINAN'!$J$157</f>
        <v>42174.83</v>
      </c>
      <c r="H26" s="15"/>
      <c r="I26" s="17"/>
      <c r="J26" s="17"/>
      <c r="K26" s="17"/>
      <c r="L26" s="17"/>
      <c r="M26" s="24"/>
      <c r="N26" s="15"/>
      <c r="O26" s="15"/>
      <c r="P26" s="11">
        <f t="shared" si="1"/>
        <v>427649.8</v>
      </c>
      <c r="R26" s="113"/>
    </row>
    <row r="27" spans="1:18" ht="25.5" x14ac:dyDescent="0.25">
      <c r="A27" s="12" t="s">
        <v>15</v>
      </c>
      <c r="B27" s="13">
        <v>1941573.4720000001</v>
      </c>
      <c r="C27" s="14"/>
      <c r="D27" s="102">
        <v>90426.96</v>
      </c>
      <c r="E27" s="109">
        <f>'[1]CONS. FUENTES FINAN'!$J$179</f>
        <v>108383.44</v>
      </c>
      <c r="F27" s="16">
        <f>'[2]CONS. FUENTES FINAN'!$J$179</f>
        <v>103108.47</v>
      </c>
      <c r="G27" s="16"/>
      <c r="H27" s="15"/>
      <c r="I27" s="17"/>
      <c r="J27" s="17"/>
      <c r="K27" s="17"/>
      <c r="L27" s="17"/>
      <c r="M27" s="24"/>
      <c r="N27" s="15"/>
      <c r="O27" s="15"/>
      <c r="P27" s="11">
        <f t="shared" si="1"/>
        <v>301918.87</v>
      </c>
    </row>
    <row r="28" spans="1:18" ht="15.75" thickBot="1" x14ac:dyDescent="0.3">
      <c r="A28" s="12" t="s">
        <v>16</v>
      </c>
      <c r="B28" s="39"/>
      <c r="C28" s="115"/>
      <c r="D28" s="107"/>
      <c r="E28" s="107"/>
      <c r="F28" s="115">
        <v>49294.5</v>
      </c>
      <c r="G28" s="118">
        <v>67250.329999999987</v>
      </c>
      <c r="H28" s="117"/>
      <c r="I28" s="119"/>
      <c r="J28" s="119"/>
      <c r="K28" s="119"/>
      <c r="L28" s="119"/>
      <c r="M28" s="41"/>
      <c r="N28" s="117"/>
      <c r="O28" s="117"/>
      <c r="P28" s="42">
        <f t="shared" si="1"/>
        <v>116544.82999999999</v>
      </c>
    </row>
    <row r="29" spans="1:18" ht="15.75" thickBot="1" x14ac:dyDescent="0.3">
      <c r="A29" s="114" t="s">
        <v>17</v>
      </c>
      <c r="B29" s="129">
        <f>SUM(B30:B38)</f>
        <v>617321178.13800001</v>
      </c>
      <c r="C29" s="130"/>
      <c r="D29" s="130">
        <f>SUM(D30:D38)</f>
        <v>23127949.899999999</v>
      </c>
      <c r="E29" s="130">
        <f>SUM(E30:E38)</f>
        <v>34739709.57</v>
      </c>
      <c r="F29" s="130">
        <f>SUM(F30:F38)</f>
        <v>25607296.259999998</v>
      </c>
      <c r="G29" s="130">
        <f t="shared" ref="G29:O29" si="2">SUM(G30:G38)</f>
        <v>30213420.199999996</v>
      </c>
      <c r="H29" s="130">
        <f t="shared" si="2"/>
        <v>0</v>
      </c>
      <c r="I29" s="130">
        <f t="shared" si="2"/>
        <v>0</v>
      </c>
      <c r="J29" s="130">
        <f t="shared" si="2"/>
        <v>0</v>
      </c>
      <c r="K29" s="130">
        <f t="shared" si="2"/>
        <v>0</v>
      </c>
      <c r="L29" s="130">
        <f t="shared" si="2"/>
        <v>0</v>
      </c>
      <c r="M29" s="130">
        <f t="shared" si="2"/>
        <v>0</v>
      </c>
      <c r="N29" s="130">
        <f t="shared" si="2"/>
        <v>0</v>
      </c>
      <c r="O29" s="130">
        <f t="shared" si="2"/>
        <v>0</v>
      </c>
      <c r="P29" s="136">
        <f t="shared" si="1"/>
        <v>113688375.92999998</v>
      </c>
      <c r="R29" s="2"/>
    </row>
    <row r="30" spans="1:18" x14ac:dyDescent="0.25">
      <c r="A30" s="12" t="s">
        <v>18</v>
      </c>
      <c r="B30" s="121">
        <v>37544097.359999999</v>
      </c>
      <c r="C30" s="122"/>
      <c r="D30" s="137"/>
      <c r="E30" s="137">
        <f>'[1]CONS. FUENTES FINAN'!$J$213</f>
        <v>2884633.51</v>
      </c>
      <c r="F30" s="138">
        <f>'[2]CONS. FUENTES FINAN'!$J$213</f>
        <v>2163317.7999999998</v>
      </c>
      <c r="G30" s="125">
        <f>'[3]CONS. FUENTES FINAN'!$J$213</f>
        <v>1616603.45</v>
      </c>
      <c r="H30" s="124"/>
      <c r="I30" s="126"/>
      <c r="J30" s="126"/>
      <c r="K30" s="126"/>
      <c r="L30" s="126"/>
      <c r="M30" s="139"/>
      <c r="N30" s="124"/>
      <c r="O30" s="124"/>
      <c r="P30" s="128">
        <f t="shared" si="1"/>
        <v>6664554.7599999998</v>
      </c>
      <c r="Q30" s="113" t="e">
        <f>P29/R90</f>
        <v>#DIV/0!</v>
      </c>
      <c r="R30" s="2"/>
    </row>
    <row r="31" spans="1:18" x14ac:dyDescent="0.25">
      <c r="A31" s="12" t="s">
        <v>19</v>
      </c>
      <c r="B31" s="13">
        <v>195904.28</v>
      </c>
      <c r="C31" s="14"/>
      <c r="D31" s="102"/>
      <c r="E31" s="102"/>
      <c r="F31" s="19"/>
      <c r="G31" s="16">
        <f>'[3]CONS. FUENTES FINAN'!$J$225</f>
        <v>3100</v>
      </c>
      <c r="H31" s="15"/>
      <c r="I31" s="17"/>
      <c r="J31" s="17"/>
      <c r="K31" s="17"/>
      <c r="L31" s="17"/>
      <c r="M31" s="24"/>
      <c r="N31" s="15"/>
      <c r="O31" s="15"/>
      <c r="P31" s="11">
        <f t="shared" si="1"/>
        <v>3100</v>
      </c>
    </row>
    <row r="32" spans="1:18" x14ac:dyDescent="0.25">
      <c r="A32" s="12" t="s">
        <v>20</v>
      </c>
      <c r="B32" s="13">
        <v>5736570.6399999997</v>
      </c>
      <c r="C32" s="14"/>
      <c r="D32" s="102"/>
      <c r="E32" s="102">
        <f>'[1]CONS. FUENTES FINAN'!$J$232</f>
        <v>137792.91</v>
      </c>
      <c r="F32" s="19">
        <f>'[2]CONS. FUENTES FINAN'!$J$232</f>
        <v>382729.37</v>
      </c>
      <c r="G32" s="16">
        <f>'[3]CONS. FUENTES FINAN'!$J$232</f>
        <v>278719.14</v>
      </c>
      <c r="H32" s="15"/>
      <c r="I32" s="17"/>
      <c r="J32" s="17"/>
      <c r="K32" s="17"/>
      <c r="L32" s="17"/>
      <c r="M32" s="24"/>
      <c r="N32" s="15"/>
      <c r="O32" s="15"/>
      <c r="P32" s="11">
        <f>+D32+E32+F32+G32+H32+I32+J32+K32+L32+M32+N32+O32</f>
        <v>799241.42</v>
      </c>
    </row>
    <row r="33" spans="1:16" x14ac:dyDescent="0.25">
      <c r="A33" s="12" t="s">
        <v>21</v>
      </c>
      <c r="B33" s="13">
        <v>288979087.69999999</v>
      </c>
      <c r="C33" s="14"/>
      <c r="D33" s="102">
        <v>13187421.34</v>
      </c>
      <c r="E33" s="109">
        <v>13014313.789999999</v>
      </c>
      <c r="F33" s="16">
        <f>'[2]CONS. FUENTES FINAN'!$J$245</f>
        <v>9096597.6500000004</v>
      </c>
      <c r="G33" s="16">
        <f>'[3]CONS. FUENTES FINAN'!$J$245</f>
        <v>10018305.629999999</v>
      </c>
      <c r="H33" s="15"/>
      <c r="I33" s="17"/>
      <c r="J33" s="17"/>
      <c r="K33" s="17"/>
      <c r="L33" s="17"/>
      <c r="M33" s="24"/>
      <c r="N33" s="15"/>
      <c r="O33" s="15"/>
      <c r="P33" s="11">
        <f t="shared" si="1"/>
        <v>45316638.409999996</v>
      </c>
    </row>
    <row r="34" spans="1:16" x14ac:dyDescent="0.25">
      <c r="A34" s="12" t="s">
        <v>22</v>
      </c>
      <c r="B34" s="13">
        <v>4658262.8159999987</v>
      </c>
      <c r="C34" s="14"/>
      <c r="D34" s="102">
        <v>93314.4</v>
      </c>
      <c r="E34" s="109">
        <v>250312.8</v>
      </c>
      <c r="F34" s="16">
        <f>'[2]CONS. FUENTES FINAN'!$J$250</f>
        <v>393521.31</v>
      </c>
      <c r="G34" s="16"/>
      <c r="H34" s="15"/>
      <c r="I34" s="17"/>
      <c r="J34" s="17"/>
      <c r="K34" s="17"/>
      <c r="L34" s="17"/>
      <c r="M34" s="24"/>
      <c r="N34" s="15"/>
      <c r="O34" s="15"/>
      <c r="P34" s="11">
        <f t="shared" si="1"/>
        <v>737148.51</v>
      </c>
    </row>
    <row r="35" spans="1:16" ht="25.5" x14ac:dyDescent="0.25">
      <c r="A35" s="12" t="s">
        <v>23</v>
      </c>
      <c r="B35" s="13"/>
      <c r="C35" s="14"/>
      <c r="D35" s="102">
        <v>103633.27</v>
      </c>
      <c r="E35" s="102">
        <v>25795.599999999999</v>
      </c>
      <c r="F35" s="19">
        <f>'[2]CONS. FUENTES FINAN'!$J$261</f>
        <v>32532.6</v>
      </c>
      <c r="G35" s="16">
        <f>'[3]CONS. FUENTES FINAN'!$J$261</f>
        <v>91281.819999999992</v>
      </c>
      <c r="H35" s="15"/>
      <c r="I35" s="17"/>
      <c r="J35" s="17"/>
      <c r="K35" s="17"/>
      <c r="L35" s="17"/>
      <c r="M35" s="24"/>
      <c r="N35" s="15"/>
      <c r="O35" s="15"/>
      <c r="P35" s="11">
        <f t="shared" si="1"/>
        <v>253243.28999999998</v>
      </c>
    </row>
    <row r="36" spans="1:16" ht="25.5" x14ac:dyDescent="0.25">
      <c r="A36" s="12" t="s">
        <v>24</v>
      </c>
      <c r="B36" s="13">
        <v>150748198.248</v>
      </c>
      <c r="C36" s="14"/>
      <c r="D36" s="102">
        <v>6054341.6299999999</v>
      </c>
      <c r="E36" s="102">
        <v>7332790.2800000003</v>
      </c>
      <c r="F36" s="14">
        <f>'[2]CONS. FUENTES FINAN'!$J$286</f>
        <v>5289422.0600000005</v>
      </c>
      <c r="G36" s="16">
        <f>'[3]CONS. FUENTES FINAN'!$J$286</f>
        <v>7789701.2300000004</v>
      </c>
      <c r="H36" s="15"/>
      <c r="I36" s="17"/>
      <c r="J36" s="17"/>
      <c r="K36" s="17"/>
      <c r="L36" s="17"/>
      <c r="M36" s="24"/>
      <c r="N36" s="15"/>
      <c r="O36" s="15"/>
      <c r="P36" s="11">
        <f t="shared" si="1"/>
        <v>26466255.199999999</v>
      </c>
    </row>
    <row r="37" spans="1:16" ht="25.5" x14ac:dyDescent="0.25">
      <c r="A37" s="12" t="s">
        <v>25</v>
      </c>
      <c r="B37" s="19"/>
      <c r="C37" s="20"/>
      <c r="D37" s="102"/>
      <c r="E37" s="102"/>
      <c r="F37" s="19"/>
      <c r="G37" s="19"/>
      <c r="H37" s="17"/>
      <c r="I37" s="27"/>
      <c r="J37" s="17"/>
      <c r="K37" s="17"/>
      <c r="L37" s="27"/>
      <c r="M37" s="24"/>
      <c r="N37" s="15"/>
      <c r="O37" s="27"/>
      <c r="P37" s="11">
        <f t="shared" si="1"/>
        <v>0</v>
      </c>
    </row>
    <row r="38" spans="1:16" x14ac:dyDescent="0.25">
      <c r="A38" s="12" t="s">
        <v>26</v>
      </c>
      <c r="B38" s="13">
        <v>129459057.09400001</v>
      </c>
      <c r="C38" s="14"/>
      <c r="D38" s="102">
        <v>3689239.26</v>
      </c>
      <c r="E38" s="15">
        <v>11094070.68</v>
      </c>
      <c r="F38" s="16">
        <f>'[2]CONS. FUENTES FINAN'!$J$308</f>
        <v>8249175.4699999988</v>
      </c>
      <c r="G38" s="16">
        <f>'[3]CONS. FUENTES FINAN'!$J$308</f>
        <v>10415708.929999998</v>
      </c>
      <c r="H38" s="15"/>
      <c r="I38" s="17"/>
      <c r="J38" s="17"/>
      <c r="K38" s="17"/>
      <c r="L38" s="17"/>
      <c r="M38" s="24"/>
      <c r="N38" s="15"/>
      <c r="O38" s="15"/>
      <c r="P38" s="11">
        <f t="shared" si="1"/>
        <v>33448194.339999996</v>
      </c>
    </row>
    <row r="39" spans="1:16" x14ac:dyDescent="0.25">
      <c r="A39" s="10" t="s">
        <v>27</v>
      </c>
      <c r="B39" s="28"/>
      <c r="C39" s="28"/>
      <c r="D39" s="21"/>
      <c r="E39" s="28"/>
      <c r="F39" s="28"/>
      <c r="G39" s="28"/>
      <c r="H39" s="28"/>
      <c r="I39" s="17"/>
      <c r="J39" s="17"/>
      <c r="K39" s="17"/>
      <c r="L39" s="17"/>
      <c r="M39" s="24"/>
      <c r="N39" s="15"/>
      <c r="O39" s="15"/>
      <c r="P39" s="11">
        <f>+D39+E39+F39+G39+H39+I39+J39+K39+L39+M39+N39+O39</f>
        <v>0</v>
      </c>
    </row>
    <row r="40" spans="1:16" ht="25.5" x14ac:dyDescent="0.25">
      <c r="A40" s="12" t="s">
        <v>28</v>
      </c>
      <c r="B40" s="20"/>
      <c r="C40" s="14"/>
      <c r="D40" s="102"/>
      <c r="E40" s="19"/>
      <c r="F40" s="19"/>
      <c r="G40" s="19"/>
      <c r="H40" s="19"/>
      <c r="I40" s="17"/>
      <c r="J40" s="17"/>
      <c r="K40" s="17"/>
      <c r="L40" s="17"/>
      <c r="M40" s="24"/>
      <c r="N40" s="15"/>
      <c r="O40" s="29"/>
      <c r="P40" s="11">
        <f t="shared" si="1"/>
        <v>0</v>
      </c>
    </row>
    <row r="41" spans="1:16" ht="25.5" x14ac:dyDescent="0.25">
      <c r="A41" s="12" t="s">
        <v>29</v>
      </c>
      <c r="B41" s="19"/>
      <c r="C41" s="20"/>
      <c r="D41" s="102"/>
      <c r="E41" s="19"/>
      <c r="F41" s="19"/>
      <c r="G41" s="19"/>
      <c r="H41" s="19"/>
      <c r="I41" s="17"/>
      <c r="J41" s="17"/>
      <c r="K41" s="17"/>
      <c r="L41" s="17"/>
      <c r="M41" s="24"/>
      <c r="N41" s="20"/>
      <c r="O41" s="15"/>
      <c r="P41" s="11">
        <f t="shared" si="1"/>
        <v>0</v>
      </c>
    </row>
    <row r="42" spans="1:16" ht="25.5" x14ac:dyDescent="0.25">
      <c r="A42" s="12" t="s">
        <v>30</v>
      </c>
      <c r="B42" s="19"/>
      <c r="C42" s="20"/>
      <c r="D42" s="102"/>
      <c r="E42" s="19"/>
      <c r="F42" s="19"/>
      <c r="G42" s="19"/>
      <c r="H42" s="19"/>
      <c r="I42" s="17"/>
      <c r="J42" s="17"/>
      <c r="K42" s="17"/>
      <c r="L42" s="17"/>
      <c r="M42" s="24"/>
      <c r="N42" s="20"/>
      <c r="O42" s="29"/>
      <c r="P42" s="11">
        <f t="shared" si="1"/>
        <v>0</v>
      </c>
    </row>
    <row r="43" spans="1:16" ht="25.5" x14ac:dyDescent="0.25">
      <c r="A43" s="12" t="s">
        <v>31</v>
      </c>
      <c r="B43" s="19"/>
      <c r="C43" s="20"/>
      <c r="D43" s="102"/>
      <c r="E43" s="19"/>
      <c r="F43" s="19"/>
      <c r="G43" s="19"/>
      <c r="H43" s="19"/>
      <c r="I43" s="17"/>
      <c r="J43" s="17"/>
      <c r="K43" s="17"/>
      <c r="L43" s="17"/>
      <c r="M43" s="24"/>
      <c r="N43" s="20"/>
      <c r="O43" s="29"/>
      <c r="P43" s="11">
        <f t="shared" si="1"/>
        <v>0</v>
      </c>
    </row>
    <row r="44" spans="1:16" ht="25.5" x14ac:dyDescent="0.25">
      <c r="A44" s="12" t="s">
        <v>32</v>
      </c>
      <c r="B44" s="19"/>
      <c r="C44" s="20">
        <v>0</v>
      </c>
      <c r="D44" s="102"/>
      <c r="E44" s="19"/>
      <c r="F44" s="19"/>
      <c r="G44" s="19"/>
      <c r="H44" s="19"/>
      <c r="I44" s="17"/>
      <c r="J44" s="17"/>
      <c r="K44" s="17"/>
      <c r="L44" s="17"/>
      <c r="M44" s="24"/>
      <c r="N44" s="20"/>
      <c r="O44" s="29"/>
      <c r="P44" s="11">
        <f t="shared" si="1"/>
        <v>0</v>
      </c>
    </row>
    <row r="45" spans="1:16" ht="25.5" x14ac:dyDescent="0.25">
      <c r="A45" s="12" t="s">
        <v>33</v>
      </c>
      <c r="B45" s="19"/>
      <c r="C45" s="20">
        <v>0</v>
      </c>
      <c r="D45" s="102"/>
      <c r="E45" s="19"/>
      <c r="F45" s="19"/>
      <c r="G45" s="19"/>
      <c r="H45" s="19"/>
      <c r="I45" s="17"/>
      <c r="J45" s="17"/>
      <c r="K45" s="17"/>
      <c r="L45" s="17"/>
      <c r="M45" s="24"/>
      <c r="N45" s="20"/>
      <c r="O45" s="29"/>
      <c r="P45" s="11">
        <f t="shared" si="1"/>
        <v>0</v>
      </c>
    </row>
    <row r="46" spans="1:16" ht="25.5" x14ac:dyDescent="0.25">
      <c r="A46" s="12" t="s">
        <v>34</v>
      </c>
      <c r="B46" s="19"/>
      <c r="C46" s="20">
        <v>0</v>
      </c>
      <c r="D46" s="102"/>
      <c r="E46" s="19"/>
      <c r="F46" s="19"/>
      <c r="G46" s="19"/>
      <c r="H46" s="19"/>
      <c r="I46" s="17"/>
      <c r="J46" s="17"/>
      <c r="K46" s="17"/>
      <c r="L46" s="17"/>
      <c r="M46" s="24"/>
      <c r="N46" s="20"/>
      <c r="O46" s="29"/>
      <c r="P46" s="11">
        <f t="shared" si="1"/>
        <v>0</v>
      </c>
    </row>
    <row r="47" spans="1:16" x14ac:dyDescent="0.25">
      <c r="A47" s="10" t="s">
        <v>35</v>
      </c>
      <c r="B47" s="25"/>
      <c r="C47" s="20">
        <v>0</v>
      </c>
      <c r="D47" s="21"/>
      <c r="E47" s="25"/>
      <c r="F47" s="25"/>
      <c r="G47" s="25"/>
      <c r="H47" s="19"/>
      <c r="I47" s="17"/>
      <c r="J47" s="17"/>
      <c r="K47" s="17"/>
      <c r="L47" s="17"/>
      <c r="M47" s="24"/>
      <c r="N47" s="20"/>
      <c r="O47" s="29"/>
      <c r="P47" s="11">
        <f t="shared" si="1"/>
        <v>0</v>
      </c>
    </row>
    <row r="48" spans="1:16" ht="25.5" x14ac:dyDescent="0.25">
      <c r="A48" s="12" t="s">
        <v>36</v>
      </c>
      <c r="B48" s="19"/>
      <c r="C48" s="20">
        <v>0</v>
      </c>
      <c r="D48" s="102"/>
      <c r="E48" s="19"/>
      <c r="F48" s="19"/>
      <c r="G48" s="19"/>
      <c r="H48" s="19"/>
      <c r="I48" s="17"/>
      <c r="J48" s="17"/>
      <c r="K48" s="17"/>
      <c r="L48" s="17"/>
      <c r="M48" s="24"/>
      <c r="N48" s="20"/>
      <c r="O48" s="29"/>
      <c r="P48" s="11">
        <f t="shared" si="1"/>
        <v>0</v>
      </c>
    </row>
    <row r="49" spans="1:18" ht="25.5" x14ac:dyDescent="0.25">
      <c r="A49" s="12" t="s">
        <v>37</v>
      </c>
      <c r="B49" s="19"/>
      <c r="C49" s="20">
        <v>0</v>
      </c>
      <c r="D49" s="102"/>
      <c r="E49" s="19"/>
      <c r="F49" s="19"/>
      <c r="G49" s="19"/>
      <c r="H49" s="19"/>
      <c r="I49" s="17"/>
      <c r="J49" s="17"/>
      <c r="K49" s="17"/>
      <c r="L49" s="17"/>
      <c r="M49" s="24"/>
      <c r="N49" s="20"/>
      <c r="O49" s="29"/>
      <c r="P49" s="11">
        <f t="shared" si="1"/>
        <v>0</v>
      </c>
    </row>
    <row r="50" spans="1:18" ht="25.5" x14ac:dyDescent="0.25">
      <c r="A50" s="12" t="s">
        <v>38</v>
      </c>
      <c r="B50" s="19"/>
      <c r="C50" s="20">
        <v>0</v>
      </c>
      <c r="D50" s="102"/>
      <c r="E50" s="19"/>
      <c r="F50" s="19"/>
      <c r="G50" s="19"/>
      <c r="H50" s="19"/>
      <c r="I50" s="17"/>
      <c r="J50" s="17"/>
      <c r="K50" s="17"/>
      <c r="L50" s="17"/>
      <c r="M50" s="24"/>
      <c r="N50" s="20"/>
      <c r="O50" s="29"/>
      <c r="P50" s="11">
        <f t="shared" si="1"/>
        <v>0</v>
      </c>
    </row>
    <row r="51" spans="1:18" ht="25.5" x14ac:dyDescent="0.25">
      <c r="A51" s="12" t="s">
        <v>39</v>
      </c>
      <c r="B51" s="19"/>
      <c r="C51" s="20">
        <v>0</v>
      </c>
      <c r="D51" s="102"/>
      <c r="E51" s="19"/>
      <c r="F51" s="19"/>
      <c r="G51" s="19"/>
      <c r="H51" s="19"/>
      <c r="I51" s="17"/>
      <c r="J51" s="17"/>
      <c r="K51" s="17"/>
      <c r="L51" s="17"/>
      <c r="M51" s="24"/>
      <c r="N51" s="20"/>
      <c r="O51" s="29"/>
      <c r="P51" s="11">
        <f t="shared" si="1"/>
        <v>0</v>
      </c>
    </row>
    <row r="52" spans="1:18" ht="25.5" x14ac:dyDescent="0.25">
      <c r="A52" s="12" t="s">
        <v>77</v>
      </c>
      <c r="B52" s="19"/>
      <c r="C52" s="20">
        <v>0</v>
      </c>
      <c r="D52" s="102"/>
      <c r="E52" s="19"/>
      <c r="F52" s="19"/>
      <c r="G52" s="19"/>
      <c r="H52" s="19"/>
      <c r="I52" s="17"/>
      <c r="J52" s="17"/>
      <c r="K52" s="17"/>
      <c r="L52" s="17"/>
      <c r="M52" s="24"/>
      <c r="N52" s="20"/>
      <c r="O52" s="29"/>
      <c r="P52" s="11">
        <f t="shared" si="1"/>
        <v>0</v>
      </c>
    </row>
    <row r="53" spans="1:18" ht="25.5" x14ac:dyDescent="0.25">
      <c r="A53" s="12" t="s">
        <v>40</v>
      </c>
      <c r="B53" s="19"/>
      <c r="C53" s="20">
        <v>0</v>
      </c>
      <c r="D53" s="102"/>
      <c r="E53" s="19"/>
      <c r="F53" s="19"/>
      <c r="G53" s="19"/>
      <c r="H53" s="19"/>
      <c r="I53" s="17"/>
      <c r="J53" s="17"/>
      <c r="K53" s="17"/>
      <c r="L53" s="17"/>
      <c r="M53" s="24"/>
      <c r="N53" s="20"/>
      <c r="O53" s="29"/>
      <c r="P53" s="11">
        <f t="shared" si="1"/>
        <v>0</v>
      </c>
    </row>
    <row r="54" spans="1:18" ht="26.25" thickBot="1" x14ac:dyDescent="0.3">
      <c r="A54" s="12" t="s">
        <v>41</v>
      </c>
      <c r="B54" s="38"/>
      <c r="C54" s="146">
        <v>0</v>
      </c>
      <c r="D54" s="107"/>
      <c r="E54" s="38"/>
      <c r="F54" s="38"/>
      <c r="G54" s="38"/>
      <c r="H54" s="38"/>
      <c r="I54" s="119"/>
      <c r="J54" s="119"/>
      <c r="K54" s="119"/>
      <c r="L54" s="119"/>
      <c r="M54" s="41"/>
      <c r="N54" s="146"/>
      <c r="O54" s="147"/>
      <c r="P54" s="42">
        <f t="shared" si="1"/>
        <v>0</v>
      </c>
    </row>
    <row r="55" spans="1:18" ht="15.75" thickBot="1" x14ac:dyDescent="0.3">
      <c r="A55" s="114" t="s">
        <v>42</v>
      </c>
      <c r="B55" s="129">
        <f>SUM(B56:B64)</f>
        <v>16147052.658000002</v>
      </c>
      <c r="C55" s="130">
        <f>+C56+C57+C58+C59+C60+C61+C62+C63+C64</f>
        <v>0</v>
      </c>
      <c r="D55" s="130">
        <f t="shared" ref="D55:F55" si="3">+D56+D57+D58+D59+D60+D61+D62+D63+D64</f>
        <v>0</v>
      </c>
      <c r="E55" s="130">
        <f t="shared" si="3"/>
        <v>296659.28000000003</v>
      </c>
      <c r="F55" s="130">
        <f t="shared" si="3"/>
        <v>101999.99</v>
      </c>
      <c r="G55" s="130">
        <f>+G56+G57+G58+G59+G60+G61+G62+G63+G64</f>
        <v>79427.790000000008</v>
      </c>
      <c r="H55" s="140"/>
      <c r="I55" s="140"/>
      <c r="J55" s="140"/>
      <c r="K55" s="140"/>
      <c r="L55" s="140"/>
      <c r="M55" s="140"/>
      <c r="N55" s="134"/>
      <c r="O55" s="135"/>
      <c r="P55" s="136">
        <f>+D55+E55+F55+G55+H55+I55+J55+K55+L55+M55+N55+O55</f>
        <v>478087.06000000006</v>
      </c>
    </row>
    <row r="56" spans="1:18" x14ac:dyDescent="0.25">
      <c r="A56" s="12" t="s">
        <v>43</v>
      </c>
      <c r="B56" s="121">
        <v>6396229.2340000002</v>
      </c>
      <c r="C56" s="122"/>
      <c r="D56" s="137"/>
      <c r="E56" s="148">
        <v>245159.28</v>
      </c>
      <c r="F56" s="125">
        <f>'[2]CONS. FUENTES FINAN'!$J$337</f>
        <v>7000</v>
      </c>
      <c r="G56" s="125">
        <f>'[3]CONS. FUENTES FINAN'!$J$337</f>
        <v>6167.78</v>
      </c>
      <c r="H56" s="124"/>
      <c r="I56" s="126"/>
      <c r="J56" s="126"/>
      <c r="K56" s="126"/>
      <c r="L56" s="126"/>
      <c r="M56" s="139"/>
      <c r="N56" s="124"/>
      <c r="O56" s="124"/>
      <c r="P56" s="128">
        <f t="shared" si="1"/>
        <v>258327.06</v>
      </c>
    </row>
    <row r="57" spans="1:18" ht="25.5" x14ac:dyDescent="0.25">
      <c r="A57" s="12" t="s">
        <v>78</v>
      </c>
      <c r="B57" s="13"/>
      <c r="C57" s="14"/>
      <c r="D57" s="102">
        <v>0</v>
      </c>
      <c r="E57" s="19"/>
      <c r="F57" s="19"/>
      <c r="G57" s="19"/>
      <c r="H57" s="19"/>
      <c r="I57" s="17"/>
      <c r="J57" s="17"/>
      <c r="K57" s="17"/>
      <c r="L57" s="17"/>
      <c r="M57" s="24"/>
      <c r="N57" s="20"/>
      <c r="O57" s="15"/>
      <c r="P57" s="11">
        <f t="shared" si="1"/>
        <v>0</v>
      </c>
      <c r="R57" s="113" t="e">
        <f>P55/R90</f>
        <v>#DIV/0!</v>
      </c>
    </row>
    <row r="58" spans="1:18" ht="25.5" x14ac:dyDescent="0.25">
      <c r="A58" s="12" t="s">
        <v>44</v>
      </c>
      <c r="B58" s="13">
        <v>8655109.3440000005</v>
      </c>
      <c r="C58" s="14"/>
      <c r="D58" s="102">
        <v>0</v>
      </c>
      <c r="E58" s="16"/>
      <c r="F58" s="16"/>
      <c r="G58" s="16">
        <f>'[3]CONS. FUENTES FINAN'!$J$357</f>
        <v>8400.01</v>
      </c>
      <c r="H58" s="15"/>
      <c r="I58" s="17"/>
      <c r="J58" s="17"/>
      <c r="K58" s="17"/>
      <c r="L58" s="17"/>
      <c r="M58" s="24"/>
      <c r="N58" s="15"/>
      <c r="O58" s="15"/>
      <c r="P58" s="11">
        <f t="shared" si="1"/>
        <v>8400.01</v>
      </c>
    </row>
    <row r="59" spans="1:18" ht="25.5" x14ac:dyDescent="0.25">
      <c r="A59" s="12" t="s">
        <v>45</v>
      </c>
      <c r="B59" s="13"/>
      <c r="C59" s="14"/>
      <c r="D59" s="102">
        <v>0</v>
      </c>
      <c r="E59" s="19"/>
      <c r="F59" s="14"/>
      <c r="G59" s="30"/>
      <c r="H59" s="17"/>
      <c r="I59" s="17"/>
      <c r="J59" s="17"/>
      <c r="K59" s="17"/>
      <c r="L59" s="17"/>
      <c r="M59" s="24"/>
      <c r="N59" s="20"/>
      <c r="O59" s="15"/>
      <c r="P59" s="11">
        <f t="shared" si="1"/>
        <v>0</v>
      </c>
    </row>
    <row r="60" spans="1:18" ht="25.5" x14ac:dyDescent="0.25">
      <c r="A60" s="12" t="s">
        <v>46</v>
      </c>
      <c r="B60" s="13">
        <v>795714.08000000007</v>
      </c>
      <c r="C60" s="14"/>
      <c r="D60" s="102">
        <v>0</v>
      </c>
      <c r="E60" s="102">
        <v>51500</v>
      </c>
      <c r="F60" s="14">
        <f>'[2]CONS. FUENTES FINAN'!$J$383</f>
        <v>94999.99</v>
      </c>
      <c r="G60" s="16"/>
      <c r="H60" s="15"/>
      <c r="I60" s="17"/>
      <c r="J60" s="17"/>
      <c r="K60" s="17"/>
      <c r="L60" s="17"/>
      <c r="M60" s="24"/>
      <c r="N60" s="20"/>
      <c r="O60" s="15"/>
      <c r="P60" s="11">
        <f t="shared" si="1"/>
        <v>146499.99</v>
      </c>
    </row>
    <row r="61" spans="1:18" x14ac:dyDescent="0.25">
      <c r="A61" s="12" t="s">
        <v>47</v>
      </c>
      <c r="B61" s="13"/>
      <c r="C61" s="14"/>
      <c r="D61" s="102">
        <v>0</v>
      </c>
      <c r="E61" s="19"/>
      <c r="F61" s="19"/>
      <c r="G61" s="16"/>
      <c r="H61" s="27"/>
      <c r="I61" s="27"/>
      <c r="J61" s="17"/>
      <c r="K61" s="17"/>
      <c r="L61" s="17"/>
      <c r="M61" s="24"/>
      <c r="N61" s="20"/>
      <c r="O61" s="15"/>
      <c r="P61" s="11">
        <f t="shared" si="1"/>
        <v>0</v>
      </c>
    </row>
    <row r="62" spans="1:18" x14ac:dyDescent="0.25">
      <c r="A62" s="12" t="s">
        <v>79</v>
      </c>
      <c r="B62" s="13"/>
      <c r="C62" s="14"/>
      <c r="D62" s="102">
        <v>0</v>
      </c>
      <c r="E62" s="19"/>
      <c r="F62" s="19"/>
      <c r="G62" s="19"/>
      <c r="H62" s="27"/>
      <c r="I62" s="27"/>
      <c r="J62" s="17"/>
      <c r="K62" s="17"/>
      <c r="L62" s="17"/>
      <c r="M62" s="24"/>
      <c r="N62" s="20"/>
      <c r="O62" s="15"/>
      <c r="P62" s="11">
        <f t="shared" si="1"/>
        <v>0</v>
      </c>
    </row>
    <row r="63" spans="1:18" x14ac:dyDescent="0.25">
      <c r="A63" s="12" t="s">
        <v>48</v>
      </c>
      <c r="B63" s="13">
        <v>300000</v>
      </c>
      <c r="C63" s="14"/>
      <c r="D63" s="102">
        <v>0</v>
      </c>
      <c r="E63" s="19"/>
      <c r="F63" s="19"/>
      <c r="G63" s="102">
        <f>'[3]CONS. FUENTES FINAN'!$J$424</f>
        <v>64860</v>
      </c>
      <c r="H63" s="19"/>
      <c r="I63" s="27"/>
      <c r="J63" s="17"/>
      <c r="K63" s="17"/>
      <c r="L63" s="17"/>
      <c r="M63" s="24"/>
      <c r="N63" s="15"/>
      <c r="O63" s="15"/>
      <c r="P63" s="11">
        <f t="shared" si="1"/>
        <v>64860</v>
      </c>
    </row>
    <row r="64" spans="1:18" ht="25.5" x14ac:dyDescent="0.25">
      <c r="A64" s="12" t="s">
        <v>49</v>
      </c>
      <c r="B64" s="13"/>
      <c r="C64" s="14"/>
      <c r="D64" s="102">
        <v>0</v>
      </c>
      <c r="E64" s="19"/>
      <c r="F64" s="19"/>
      <c r="G64" s="19"/>
      <c r="H64" s="19"/>
      <c r="I64" s="27"/>
      <c r="J64" s="17"/>
      <c r="K64" s="17"/>
      <c r="L64" s="17"/>
      <c r="M64" s="24"/>
      <c r="N64" s="20"/>
      <c r="O64" s="19"/>
      <c r="P64" s="11">
        <f t="shared" si="1"/>
        <v>0</v>
      </c>
    </row>
    <row r="65" spans="1:16" x14ac:dyDescent="0.25">
      <c r="A65" s="10" t="s">
        <v>50</v>
      </c>
      <c r="B65" s="21"/>
      <c r="C65" s="21"/>
      <c r="D65" s="21">
        <f t="shared" ref="D65" si="4">+D66+D67+D68+D69</f>
        <v>0</v>
      </c>
      <c r="E65" s="21"/>
      <c r="F65" s="21"/>
      <c r="G65" s="21"/>
      <c r="H65" s="21"/>
      <c r="I65" s="22"/>
      <c r="J65" s="22"/>
      <c r="K65" s="22"/>
      <c r="L65" s="22"/>
      <c r="M65" s="26"/>
      <c r="N65" s="23"/>
      <c r="O65" s="19"/>
      <c r="P65" s="11">
        <f t="shared" si="1"/>
        <v>0</v>
      </c>
    </row>
    <row r="66" spans="1:16" x14ac:dyDescent="0.25">
      <c r="A66" s="12" t="s">
        <v>51</v>
      </c>
      <c r="B66" s="13"/>
      <c r="C66" s="14"/>
      <c r="D66" s="102">
        <v>0</v>
      </c>
      <c r="E66" s="25"/>
      <c r="F66" s="17"/>
      <c r="G66" s="16"/>
      <c r="H66" s="15"/>
      <c r="I66" s="17"/>
      <c r="J66" s="17"/>
      <c r="K66" s="17"/>
      <c r="L66" s="17"/>
      <c r="M66" s="24"/>
      <c r="N66" s="15"/>
      <c r="O66" s="19"/>
      <c r="P66" s="11">
        <f t="shared" si="1"/>
        <v>0</v>
      </c>
    </row>
    <row r="67" spans="1:16" x14ac:dyDescent="0.25">
      <c r="A67" s="12" t="s">
        <v>52</v>
      </c>
      <c r="B67" s="13"/>
      <c r="C67" s="20"/>
      <c r="D67" s="102">
        <v>0</v>
      </c>
      <c r="E67" s="25"/>
      <c r="F67" s="19"/>
      <c r="G67" s="19"/>
      <c r="H67" s="19"/>
      <c r="I67" s="19"/>
      <c r="J67" s="17"/>
      <c r="K67" s="17"/>
      <c r="L67" s="17"/>
      <c r="M67" s="24"/>
      <c r="N67" s="17"/>
      <c r="O67" s="19"/>
      <c r="P67" s="11">
        <f t="shared" si="1"/>
        <v>0</v>
      </c>
    </row>
    <row r="68" spans="1:16" ht="25.5" x14ac:dyDescent="0.25">
      <c r="A68" s="12" t="s">
        <v>53</v>
      </c>
      <c r="B68" s="13"/>
      <c r="C68" s="20"/>
      <c r="D68" s="102">
        <v>0</v>
      </c>
      <c r="E68" s="25"/>
      <c r="F68" s="25"/>
      <c r="G68" s="25"/>
      <c r="H68" s="25"/>
      <c r="I68" s="19"/>
      <c r="J68" s="17"/>
      <c r="K68" s="17"/>
      <c r="L68" s="17"/>
      <c r="M68" s="24"/>
      <c r="N68" s="17"/>
      <c r="O68" s="19"/>
      <c r="P68" s="11">
        <f t="shared" si="1"/>
        <v>0</v>
      </c>
    </row>
    <row r="69" spans="1:16" ht="27" customHeight="1" x14ac:dyDescent="0.25">
      <c r="A69" s="31" t="s">
        <v>54</v>
      </c>
      <c r="B69" s="13"/>
      <c r="C69" s="20">
        <v>0</v>
      </c>
      <c r="D69" s="102">
        <v>0</v>
      </c>
      <c r="E69" s="25"/>
      <c r="F69" s="25"/>
      <c r="G69" s="25"/>
      <c r="H69" s="25"/>
      <c r="I69" s="19"/>
      <c r="J69" s="17"/>
      <c r="K69" s="17"/>
      <c r="L69" s="17"/>
      <c r="M69" s="24"/>
      <c r="N69" s="17"/>
      <c r="O69" s="19"/>
      <c r="P69" s="11">
        <f t="shared" si="1"/>
        <v>0</v>
      </c>
    </row>
    <row r="70" spans="1:16" ht="25.5" x14ac:dyDescent="0.25">
      <c r="A70" s="10" t="s">
        <v>55</v>
      </c>
      <c r="B70" s="25"/>
      <c r="C70" s="20">
        <v>0</v>
      </c>
      <c r="D70" s="21">
        <f>+D71+D72</f>
        <v>0</v>
      </c>
      <c r="E70" s="25"/>
      <c r="F70" s="25"/>
      <c r="G70" s="25"/>
      <c r="H70" s="25"/>
      <c r="I70" s="19"/>
      <c r="J70" s="17"/>
      <c r="K70" s="17"/>
      <c r="L70" s="17"/>
      <c r="M70" s="24"/>
      <c r="N70" s="17"/>
      <c r="O70" s="19"/>
      <c r="P70" s="11">
        <f t="shared" si="1"/>
        <v>0</v>
      </c>
    </row>
    <row r="71" spans="1:16" x14ac:dyDescent="0.25">
      <c r="A71" s="12" t="s">
        <v>56</v>
      </c>
      <c r="B71" s="19"/>
      <c r="C71" s="20">
        <v>0</v>
      </c>
      <c r="D71" s="102">
        <v>0</v>
      </c>
      <c r="E71" s="25"/>
      <c r="F71" s="25"/>
      <c r="G71" s="25"/>
      <c r="H71" s="25"/>
      <c r="I71" s="19"/>
      <c r="J71" s="17"/>
      <c r="K71" s="17"/>
      <c r="L71" s="17"/>
      <c r="M71" s="24"/>
      <c r="N71" s="17"/>
      <c r="O71" s="19"/>
      <c r="P71" s="11">
        <f t="shared" si="1"/>
        <v>0</v>
      </c>
    </row>
    <row r="72" spans="1:16" ht="25.5" x14ac:dyDescent="0.25">
      <c r="A72" s="12" t="s">
        <v>57</v>
      </c>
      <c r="B72" s="19"/>
      <c r="C72" s="20">
        <v>0</v>
      </c>
      <c r="D72" s="102">
        <v>0</v>
      </c>
      <c r="E72" s="25"/>
      <c r="F72" s="25"/>
      <c r="G72" s="25"/>
      <c r="H72" s="25"/>
      <c r="I72" s="19"/>
      <c r="J72" s="17"/>
      <c r="K72" s="17"/>
      <c r="L72" s="17"/>
      <c r="M72" s="24"/>
      <c r="N72" s="17"/>
      <c r="O72" s="19"/>
      <c r="P72" s="11">
        <f t="shared" si="1"/>
        <v>0</v>
      </c>
    </row>
    <row r="73" spans="1:16" x14ac:dyDescent="0.25">
      <c r="A73" s="10" t="s">
        <v>58</v>
      </c>
      <c r="B73" s="25"/>
      <c r="C73" s="20">
        <v>0</v>
      </c>
      <c r="D73" s="21">
        <v>0</v>
      </c>
      <c r="E73" s="25"/>
      <c r="F73" s="25"/>
      <c r="G73" s="25"/>
      <c r="H73" s="25"/>
      <c r="I73" s="19"/>
      <c r="J73" s="17"/>
      <c r="K73" s="17"/>
      <c r="L73" s="17"/>
      <c r="M73" s="24"/>
      <c r="N73" s="17"/>
      <c r="O73" s="19"/>
      <c r="P73" s="11">
        <f>+D73+E73+F73+G73+H73+I73+J73+K73+L73+M73+N73+O73</f>
        <v>0</v>
      </c>
    </row>
    <row r="74" spans="1:16" x14ac:dyDescent="0.25">
      <c r="A74" s="12" t="s">
        <v>59</v>
      </c>
      <c r="B74" s="19"/>
      <c r="C74" s="20">
        <v>0</v>
      </c>
      <c r="D74" s="102">
        <v>0</v>
      </c>
      <c r="E74" s="25"/>
      <c r="F74" s="25"/>
      <c r="G74" s="25"/>
      <c r="H74" s="25"/>
      <c r="I74" s="19"/>
      <c r="J74" s="17"/>
      <c r="K74" s="17"/>
      <c r="L74" s="17"/>
      <c r="M74" s="24"/>
      <c r="N74" s="17"/>
      <c r="O74" s="19"/>
      <c r="P74" s="11">
        <f>+D74+E74+F74+G74+H74+I74+J74+K74+L74+M74+N74+O74</f>
        <v>0</v>
      </c>
    </row>
    <row r="75" spans="1:16" x14ac:dyDescent="0.25">
      <c r="A75" s="12" t="s">
        <v>60</v>
      </c>
      <c r="B75" s="19"/>
      <c r="C75" s="20">
        <v>0</v>
      </c>
      <c r="D75" s="102">
        <v>0</v>
      </c>
      <c r="E75" s="25"/>
      <c r="F75" s="25"/>
      <c r="G75" s="25"/>
      <c r="H75" s="25"/>
      <c r="I75" s="19"/>
      <c r="J75" s="19"/>
      <c r="K75" s="19"/>
      <c r="L75" s="19"/>
      <c r="M75" s="24"/>
      <c r="N75" s="17"/>
      <c r="O75" s="19"/>
      <c r="P75" s="11">
        <f t="shared" si="1"/>
        <v>0</v>
      </c>
    </row>
    <row r="76" spans="1:16" ht="25.5" x14ac:dyDescent="0.25">
      <c r="A76" s="12" t="s">
        <v>61</v>
      </c>
      <c r="B76" s="19"/>
      <c r="C76" s="20">
        <v>0</v>
      </c>
      <c r="D76" s="102">
        <v>0</v>
      </c>
      <c r="E76" s="25">
        <v>0</v>
      </c>
      <c r="F76" s="25">
        <v>0</v>
      </c>
      <c r="G76" s="25">
        <v>0</v>
      </c>
      <c r="H76" s="25">
        <v>0</v>
      </c>
      <c r="I76" s="19"/>
      <c r="J76" s="19"/>
      <c r="K76" s="19"/>
      <c r="L76" s="19"/>
      <c r="M76" s="24"/>
      <c r="N76" s="17"/>
      <c r="O76" s="19"/>
      <c r="P76" s="11">
        <f t="shared" si="1"/>
        <v>0</v>
      </c>
    </row>
    <row r="77" spans="1:16" x14ac:dyDescent="0.25">
      <c r="A77" s="10" t="s">
        <v>64</v>
      </c>
      <c r="B77" s="25"/>
      <c r="C77" s="20">
        <v>0</v>
      </c>
      <c r="D77" s="102">
        <v>0</v>
      </c>
      <c r="E77" s="25">
        <v>0</v>
      </c>
      <c r="F77" s="25">
        <v>0</v>
      </c>
      <c r="G77" s="25">
        <v>0</v>
      </c>
      <c r="H77" s="25">
        <v>0</v>
      </c>
      <c r="I77" s="19"/>
      <c r="J77" s="19"/>
      <c r="K77" s="19"/>
      <c r="L77" s="19"/>
      <c r="M77" s="24"/>
      <c r="N77" s="19"/>
      <c r="O77" s="19"/>
      <c r="P77" s="11">
        <f t="shared" si="1"/>
        <v>0</v>
      </c>
    </row>
    <row r="78" spans="1:16" x14ac:dyDescent="0.25">
      <c r="A78" s="12" t="s">
        <v>65</v>
      </c>
      <c r="B78" s="19"/>
      <c r="C78" s="20">
        <v>0</v>
      </c>
      <c r="D78" s="102">
        <v>0</v>
      </c>
      <c r="E78" s="25">
        <v>0</v>
      </c>
      <c r="F78" s="25">
        <v>0</v>
      </c>
      <c r="G78" s="25">
        <v>0</v>
      </c>
      <c r="H78" s="25">
        <v>0</v>
      </c>
      <c r="I78" s="19"/>
      <c r="J78" s="19"/>
      <c r="K78" s="19"/>
      <c r="L78" s="19"/>
      <c r="M78" s="24"/>
      <c r="N78" s="19"/>
      <c r="O78" s="19"/>
      <c r="P78" s="11">
        <f t="shared" ref="P78:P85" si="5">+D78+E78+F78+G78+H78+I78+J78+K78+L78+M78+N78+O78</f>
        <v>0</v>
      </c>
    </row>
    <row r="79" spans="1:16" ht="25.5" x14ac:dyDescent="0.25">
      <c r="A79" s="12" t="s">
        <v>66</v>
      </c>
      <c r="B79" s="19"/>
      <c r="C79" s="20">
        <v>0</v>
      </c>
      <c r="D79" s="102">
        <v>0</v>
      </c>
      <c r="E79" s="25">
        <v>0</v>
      </c>
      <c r="F79" s="25">
        <v>0</v>
      </c>
      <c r="G79" s="25">
        <v>0</v>
      </c>
      <c r="H79" s="25">
        <v>0</v>
      </c>
      <c r="I79" s="19"/>
      <c r="J79" s="19"/>
      <c r="K79" s="19"/>
      <c r="L79" s="19"/>
      <c r="M79" s="24"/>
      <c r="N79" s="19"/>
      <c r="O79" s="19"/>
      <c r="P79" s="11">
        <f t="shared" si="5"/>
        <v>0</v>
      </c>
    </row>
    <row r="80" spans="1:16" ht="25.5" x14ac:dyDescent="0.25">
      <c r="A80" s="12" t="s">
        <v>67</v>
      </c>
      <c r="B80" s="19"/>
      <c r="C80" s="20">
        <v>0</v>
      </c>
      <c r="D80" s="102">
        <v>0</v>
      </c>
      <c r="E80" s="25">
        <v>0</v>
      </c>
      <c r="F80" s="25">
        <v>0</v>
      </c>
      <c r="G80" s="25">
        <v>0</v>
      </c>
      <c r="H80" s="25">
        <v>0</v>
      </c>
      <c r="I80" s="19"/>
      <c r="J80" s="19"/>
      <c r="K80" s="19"/>
      <c r="L80" s="19"/>
      <c r="M80" s="24"/>
      <c r="N80" s="19"/>
      <c r="O80" s="19"/>
      <c r="P80" s="11">
        <f t="shared" si="5"/>
        <v>0</v>
      </c>
    </row>
    <row r="81" spans="1:19" x14ac:dyDescent="0.25">
      <c r="A81" s="10" t="s">
        <v>68</v>
      </c>
      <c r="B81" s="25"/>
      <c r="C81" s="32">
        <v>0</v>
      </c>
      <c r="D81" s="102">
        <v>0</v>
      </c>
      <c r="E81" s="25">
        <v>0</v>
      </c>
      <c r="F81" s="25">
        <v>0</v>
      </c>
      <c r="G81" s="25">
        <v>0</v>
      </c>
      <c r="H81" s="25">
        <v>0</v>
      </c>
      <c r="I81" s="19"/>
      <c r="J81" s="19"/>
      <c r="K81" s="19"/>
      <c r="L81" s="19"/>
      <c r="M81" s="24"/>
      <c r="N81" s="19"/>
      <c r="O81" s="19"/>
      <c r="P81" s="11">
        <f t="shared" si="5"/>
        <v>0</v>
      </c>
    </row>
    <row r="82" spans="1:19" x14ac:dyDescent="0.25">
      <c r="A82" s="12" t="s">
        <v>69</v>
      </c>
      <c r="B82" s="19"/>
      <c r="C82" s="20">
        <v>0</v>
      </c>
      <c r="D82" s="102">
        <v>0</v>
      </c>
      <c r="E82" s="25">
        <v>0</v>
      </c>
      <c r="F82" s="25">
        <v>0</v>
      </c>
      <c r="G82" s="25">
        <v>0</v>
      </c>
      <c r="H82" s="25">
        <v>0</v>
      </c>
      <c r="I82" s="19"/>
      <c r="J82" s="19"/>
      <c r="K82" s="19"/>
      <c r="L82" s="19"/>
      <c r="M82" s="24"/>
      <c r="N82" s="19"/>
      <c r="O82" s="19"/>
      <c r="P82" s="11">
        <f t="shared" si="5"/>
        <v>0</v>
      </c>
    </row>
    <row r="83" spans="1:19" x14ac:dyDescent="0.25">
      <c r="A83" s="12" t="s">
        <v>70</v>
      </c>
      <c r="B83" s="19"/>
      <c r="C83" s="20"/>
      <c r="D83" s="102">
        <v>0</v>
      </c>
      <c r="E83" s="25">
        <v>0</v>
      </c>
      <c r="F83" s="25">
        <v>0</v>
      </c>
      <c r="G83" s="25">
        <v>0</v>
      </c>
      <c r="H83" s="25">
        <v>0</v>
      </c>
      <c r="I83" s="19"/>
      <c r="J83" s="19"/>
      <c r="K83" s="19"/>
      <c r="L83" s="19"/>
      <c r="M83" s="24"/>
      <c r="N83" s="19"/>
      <c r="O83" s="19"/>
      <c r="P83" s="11">
        <f t="shared" si="5"/>
        <v>0</v>
      </c>
    </row>
    <row r="84" spans="1:19" x14ac:dyDescent="0.25">
      <c r="A84" s="10" t="s">
        <v>71</v>
      </c>
      <c r="B84" s="25"/>
      <c r="C84" s="20">
        <v>0</v>
      </c>
      <c r="D84" s="102">
        <v>0</v>
      </c>
      <c r="E84" s="25">
        <v>0</v>
      </c>
      <c r="F84" s="25">
        <v>0</v>
      </c>
      <c r="G84" s="25">
        <v>0</v>
      </c>
      <c r="H84" s="25">
        <v>0</v>
      </c>
      <c r="I84" s="19"/>
      <c r="J84" s="19"/>
      <c r="K84" s="19"/>
      <c r="L84" s="19"/>
      <c r="M84" s="24"/>
      <c r="N84" s="19"/>
      <c r="O84" s="19"/>
      <c r="P84" s="11">
        <f t="shared" si="5"/>
        <v>0</v>
      </c>
    </row>
    <row r="85" spans="1:19" ht="26.25" thickBot="1" x14ac:dyDescent="0.3">
      <c r="A85" s="37" t="s">
        <v>72</v>
      </c>
      <c r="B85" s="38"/>
      <c r="C85" s="39">
        <v>0</v>
      </c>
      <c r="D85" s="107">
        <v>0</v>
      </c>
      <c r="E85" s="40">
        <v>0</v>
      </c>
      <c r="F85" s="40">
        <v>0</v>
      </c>
      <c r="G85" s="40">
        <v>0</v>
      </c>
      <c r="H85" s="40"/>
      <c r="I85" s="38"/>
      <c r="J85" s="38"/>
      <c r="K85" s="38"/>
      <c r="L85" s="38"/>
      <c r="M85" s="41"/>
      <c r="N85" s="38"/>
      <c r="O85" s="38"/>
      <c r="P85" s="42">
        <f t="shared" si="5"/>
        <v>0</v>
      </c>
      <c r="S85" s="8"/>
    </row>
    <row r="86" spans="1:19" ht="15.75" thickBot="1" x14ac:dyDescent="0.3">
      <c r="A86" s="43" t="s">
        <v>62</v>
      </c>
      <c r="B86" s="108">
        <f>+B13+B19+B29+B39+B55+B65</f>
        <v>1801700805.618</v>
      </c>
      <c r="C86" s="108">
        <f>+C13+C19+C29+C39+C55+C65</f>
        <v>0</v>
      </c>
      <c r="D86" s="108">
        <f>+D13+D19+D29+D39+D55+D65</f>
        <v>24852164.349999998</v>
      </c>
      <c r="E86" s="108">
        <f>+E13+E19+E29+E39+E55+E65</f>
        <v>36688937.609999999</v>
      </c>
      <c r="F86" s="108">
        <f t="shared" ref="F86:H86" si="6">+F13+F19+F29+F39+F55+F65</f>
        <v>40986885.960000001</v>
      </c>
      <c r="G86" s="108">
        <f t="shared" si="6"/>
        <v>32492917.029999994</v>
      </c>
      <c r="H86" s="108">
        <f t="shared" si="6"/>
        <v>0</v>
      </c>
      <c r="I86" s="108">
        <f t="shared" ref="I86:M86" si="7">+I13+I19+I29+I39+I55+I65</f>
        <v>0</v>
      </c>
      <c r="J86" s="108">
        <f t="shared" si="7"/>
        <v>0</v>
      </c>
      <c r="K86" s="108">
        <f t="shared" si="7"/>
        <v>0</v>
      </c>
      <c r="L86" s="108">
        <f t="shared" si="7"/>
        <v>0</v>
      </c>
      <c r="M86" s="108">
        <f t="shared" si="7"/>
        <v>0</v>
      </c>
      <c r="N86" s="108"/>
      <c r="O86" s="108"/>
      <c r="P86" s="112">
        <f t="shared" ref="P86" si="8">+D86+E86+F86+G86+H86+I86+J86+K86+L86+M86+N86+O86</f>
        <v>135020904.94999999</v>
      </c>
      <c r="S86" s="2"/>
    </row>
    <row r="87" spans="1:19" ht="15.75" thickBot="1" x14ac:dyDescent="0.3"/>
    <row r="88" spans="1:19" ht="35.25" customHeight="1" thickBot="1" x14ac:dyDescent="0.3">
      <c r="A88" s="5" t="s">
        <v>82</v>
      </c>
      <c r="F88" s="9"/>
    </row>
    <row r="89" spans="1:19" ht="37.5" thickBot="1" x14ac:dyDescent="0.3">
      <c r="A89" s="6" t="s">
        <v>83</v>
      </c>
      <c r="E89" s="2"/>
      <c r="F89" s="9"/>
      <c r="G89" s="9"/>
    </row>
    <row r="90" spans="1:19" ht="85.5" thickBot="1" x14ac:dyDescent="0.3">
      <c r="A90" s="7" t="s">
        <v>84</v>
      </c>
      <c r="F90" s="2"/>
      <c r="R90" s="2"/>
    </row>
    <row r="92" spans="1:19" x14ac:dyDescent="0.25">
      <c r="G92" s="103"/>
    </row>
    <row r="93" spans="1:19" x14ac:dyDescent="0.25">
      <c r="F93" s="2"/>
      <c r="G93" s="2"/>
    </row>
    <row r="94" spans="1:19" ht="18.75" x14ac:dyDescent="0.3">
      <c r="A94" s="4"/>
    </row>
    <row r="95" spans="1:19" ht="15.75" x14ac:dyDescent="0.25">
      <c r="A95" s="1" t="s">
        <v>81</v>
      </c>
    </row>
  </sheetData>
  <mergeCells count="11">
    <mergeCell ref="D10:P10"/>
    <mergeCell ref="A10:A11"/>
    <mergeCell ref="B10:B11"/>
    <mergeCell ref="C10:C11"/>
    <mergeCell ref="A3:E3"/>
    <mergeCell ref="A5:P5"/>
    <mergeCell ref="A6:P6"/>
    <mergeCell ref="B9:P9"/>
    <mergeCell ref="B8:P8"/>
    <mergeCell ref="A4:E4"/>
    <mergeCell ref="A7:P7"/>
  </mergeCells>
  <pageMargins left="0.15748031496062992" right="0.23622047244094491" top="0.15748031496062992" bottom="0.15748031496062992" header="0.31496062992125984" footer="0.15748031496062992"/>
  <pageSetup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B17" sqref="B17"/>
    </sheetView>
  </sheetViews>
  <sheetFormatPr baseColWidth="10" defaultRowHeight="15" x14ac:dyDescent="0.25"/>
  <cols>
    <col min="1" max="1" width="53.42578125" customWidth="1"/>
    <col min="2" max="2" width="14.140625" bestFit="1" customWidth="1"/>
    <col min="3" max="3" width="13.7109375" bestFit="1" customWidth="1"/>
    <col min="4" max="4" width="12.140625" bestFit="1" customWidth="1"/>
    <col min="5" max="5" width="10.42578125" bestFit="1" customWidth="1"/>
    <col min="6" max="6" width="11.140625" bestFit="1" customWidth="1"/>
    <col min="7" max="7" width="11" bestFit="1" customWidth="1"/>
    <col min="8" max="8" width="10.42578125" bestFit="1" customWidth="1"/>
    <col min="9" max="9" width="13" bestFit="1" customWidth="1"/>
    <col min="10" max="10" width="16.42578125" bestFit="1" customWidth="1"/>
    <col min="11" max="11" width="13.7109375" bestFit="1" customWidth="1"/>
    <col min="12" max="12" width="16.42578125" bestFit="1" customWidth="1"/>
    <col min="13" max="13" width="15.140625" bestFit="1" customWidth="1"/>
    <col min="14" max="14" width="15" customWidth="1"/>
  </cols>
  <sheetData>
    <row r="1" spans="1:14" ht="25.5" customHeight="1" thickBot="1" x14ac:dyDescent="0.3">
      <c r="A1" s="44" t="s">
        <v>99</v>
      </c>
      <c r="B1" s="45" t="s">
        <v>100</v>
      </c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14" ht="18.75" customHeight="1" x14ac:dyDescent="0.25">
      <c r="A2" s="49" t="s">
        <v>101</v>
      </c>
      <c r="B2" s="50" t="s">
        <v>102</v>
      </c>
      <c r="C2" s="51" t="s">
        <v>103</v>
      </c>
      <c r="D2" s="52" t="s">
        <v>104</v>
      </c>
      <c r="E2" s="52" t="s">
        <v>105</v>
      </c>
      <c r="F2" s="52" t="s">
        <v>106</v>
      </c>
      <c r="G2" s="53" t="s">
        <v>107</v>
      </c>
      <c r="H2" s="52" t="s">
        <v>108</v>
      </c>
      <c r="I2" s="52" t="s">
        <v>109</v>
      </c>
      <c r="J2" s="52" t="s">
        <v>110</v>
      </c>
      <c r="K2" s="52" t="s">
        <v>111</v>
      </c>
      <c r="L2" s="52" t="s">
        <v>112</v>
      </c>
      <c r="M2" s="52" t="s">
        <v>113</v>
      </c>
      <c r="N2" s="52" t="s">
        <v>151</v>
      </c>
    </row>
    <row r="3" spans="1:14" ht="15" customHeight="1" x14ac:dyDescent="0.25">
      <c r="A3" s="54" t="s">
        <v>114</v>
      </c>
      <c r="B3" s="55"/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>
        <f>SUM(B3:M3)</f>
        <v>0</v>
      </c>
    </row>
    <row r="4" spans="1:14" x14ac:dyDescent="0.25">
      <c r="A4" s="58" t="s">
        <v>115</v>
      </c>
      <c r="B4" s="59">
        <v>22829103.379999999</v>
      </c>
      <c r="C4" s="60">
        <v>47851998.219999999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>
        <f>SUM(B4:M4)</f>
        <v>70681101.599999994</v>
      </c>
    </row>
    <row r="5" spans="1:14" x14ac:dyDescent="0.25">
      <c r="A5" s="61" t="s">
        <v>116</v>
      </c>
      <c r="B5" s="59"/>
      <c r="C5" s="62"/>
      <c r="D5" s="57"/>
      <c r="E5" s="57"/>
      <c r="F5" s="57"/>
      <c r="G5" s="57"/>
      <c r="H5" s="57"/>
      <c r="I5" s="57"/>
      <c r="J5" s="57"/>
      <c r="K5" s="57"/>
      <c r="L5" s="57"/>
      <c r="M5" s="57"/>
      <c r="N5" s="57">
        <f t="shared" ref="N5:N38" si="0">SUM(B5:M5)</f>
        <v>0</v>
      </c>
    </row>
    <row r="6" spans="1:14" x14ac:dyDescent="0.25">
      <c r="A6" s="58" t="s">
        <v>117</v>
      </c>
      <c r="B6" s="63"/>
      <c r="C6" s="64"/>
      <c r="D6" s="57"/>
      <c r="E6" s="57"/>
      <c r="F6" s="57"/>
      <c r="G6" s="57"/>
      <c r="H6" s="57"/>
      <c r="I6" s="57"/>
      <c r="J6" s="57"/>
      <c r="K6" s="57"/>
      <c r="L6" s="57"/>
      <c r="M6" s="57"/>
      <c r="N6" s="57">
        <f t="shared" si="0"/>
        <v>0</v>
      </c>
    </row>
    <row r="7" spans="1:14" x14ac:dyDescent="0.25">
      <c r="A7" s="58" t="s">
        <v>118</v>
      </c>
      <c r="B7" s="63"/>
      <c r="C7" s="65"/>
      <c r="D7" s="57"/>
      <c r="E7" s="57"/>
      <c r="F7" s="57"/>
      <c r="G7" s="57"/>
      <c r="H7" s="57"/>
      <c r="I7" s="57"/>
      <c r="J7" s="57"/>
      <c r="K7" s="57"/>
      <c r="L7" s="57"/>
      <c r="M7" s="57"/>
      <c r="N7" s="57">
        <f t="shared" si="0"/>
        <v>0</v>
      </c>
    </row>
    <row r="8" spans="1:14" x14ac:dyDescent="0.25">
      <c r="A8" s="58" t="s">
        <v>119</v>
      </c>
      <c r="B8" s="63"/>
      <c r="C8" s="64"/>
      <c r="D8" s="57"/>
      <c r="E8" s="57"/>
      <c r="F8" s="57"/>
      <c r="G8" s="57"/>
      <c r="H8" s="57"/>
      <c r="I8" s="57"/>
      <c r="J8" s="57"/>
      <c r="K8" s="57"/>
      <c r="L8" s="57"/>
      <c r="M8" s="57"/>
      <c r="N8" s="57">
        <f t="shared" si="0"/>
        <v>0</v>
      </c>
    </row>
    <row r="9" spans="1:14" x14ac:dyDescent="0.25">
      <c r="A9" s="58" t="s">
        <v>120</v>
      </c>
      <c r="B9" s="59"/>
      <c r="C9" s="66"/>
      <c r="D9" s="57"/>
      <c r="E9" s="57"/>
      <c r="F9" s="57"/>
      <c r="G9" s="57"/>
      <c r="H9" s="57"/>
      <c r="I9" s="57"/>
      <c r="J9" s="57"/>
      <c r="K9" s="57"/>
      <c r="L9" s="57"/>
      <c r="M9" s="57"/>
      <c r="N9" s="57">
        <f t="shared" si="0"/>
        <v>0</v>
      </c>
    </row>
    <row r="10" spans="1:14" x14ac:dyDescent="0.25">
      <c r="A10" s="58" t="s">
        <v>121</v>
      </c>
      <c r="B10" s="59"/>
      <c r="C10" s="66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>
        <f t="shared" si="0"/>
        <v>0</v>
      </c>
    </row>
    <row r="11" spans="1:14" x14ac:dyDescent="0.25">
      <c r="A11" s="58" t="s">
        <v>122</v>
      </c>
      <c r="B11" s="59"/>
      <c r="C11" s="6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>
        <f t="shared" si="0"/>
        <v>0</v>
      </c>
    </row>
    <row r="12" spans="1:14" x14ac:dyDescent="0.25">
      <c r="A12" s="58" t="s">
        <v>123</v>
      </c>
      <c r="B12" s="59"/>
      <c r="C12" s="66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>
        <f t="shared" si="0"/>
        <v>0</v>
      </c>
    </row>
    <row r="13" spans="1:14" x14ac:dyDescent="0.25">
      <c r="A13" s="58" t="s">
        <v>124</v>
      </c>
      <c r="B13" s="63"/>
      <c r="C13" s="64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>
        <f t="shared" si="0"/>
        <v>0</v>
      </c>
    </row>
    <row r="14" spans="1:14" x14ac:dyDescent="0.25">
      <c r="A14" s="58" t="s">
        <v>125</v>
      </c>
      <c r="B14" s="59"/>
      <c r="C14" s="6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>
        <f t="shared" si="0"/>
        <v>0</v>
      </c>
    </row>
    <row r="15" spans="1:14" x14ac:dyDescent="0.25">
      <c r="A15" s="58" t="s">
        <v>126</v>
      </c>
      <c r="B15" s="63"/>
      <c r="C15" s="64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>
        <f t="shared" si="0"/>
        <v>0</v>
      </c>
    </row>
    <row r="16" spans="1:14" x14ac:dyDescent="0.25">
      <c r="A16" s="58" t="s">
        <v>127</v>
      </c>
      <c r="B16" s="59"/>
      <c r="C16" s="66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>
        <f t="shared" si="0"/>
        <v>0</v>
      </c>
    </row>
    <row r="17" spans="1:14" x14ac:dyDescent="0.25">
      <c r="A17" s="58" t="s">
        <v>128</v>
      </c>
      <c r="B17" s="67"/>
      <c r="C17" s="68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>
        <f t="shared" si="0"/>
        <v>0</v>
      </c>
    </row>
    <row r="18" spans="1:14" x14ac:dyDescent="0.25">
      <c r="A18" s="58" t="s">
        <v>129</v>
      </c>
      <c r="B18" s="59"/>
      <c r="C18" s="66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>
        <f t="shared" si="0"/>
        <v>0</v>
      </c>
    </row>
    <row r="19" spans="1:14" x14ac:dyDescent="0.25">
      <c r="A19" s="58" t="s">
        <v>130</v>
      </c>
      <c r="B19" s="63"/>
      <c r="C19" s="64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>
        <f t="shared" si="0"/>
        <v>0</v>
      </c>
    </row>
    <row r="20" spans="1:14" x14ac:dyDescent="0.25">
      <c r="A20" s="58" t="s">
        <v>131</v>
      </c>
      <c r="B20" s="63"/>
      <c r="C20" s="64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>
        <f t="shared" si="0"/>
        <v>0</v>
      </c>
    </row>
    <row r="21" spans="1:14" x14ac:dyDescent="0.25">
      <c r="A21" s="58" t="s">
        <v>132</v>
      </c>
      <c r="B21" s="59"/>
      <c r="C21" s="66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>
        <f t="shared" si="0"/>
        <v>0</v>
      </c>
    </row>
    <row r="22" spans="1:14" ht="18.75" x14ac:dyDescent="0.3">
      <c r="A22" s="69" t="s">
        <v>133</v>
      </c>
      <c r="B22" s="70"/>
      <c r="C22" s="71"/>
      <c r="D22" s="72"/>
      <c r="E22" s="72"/>
      <c r="F22" s="72"/>
      <c r="G22" s="72"/>
      <c r="H22" s="72"/>
      <c r="I22" s="72"/>
      <c r="J22" s="72"/>
      <c r="K22" s="73"/>
      <c r="L22" s="73"/>
      <c r="M22" s="72"/>
      <c r="N22" s="72">
        <f t="shared" si="0"/>
        <v>0</v>
      </c>
    </row>
    <row r="23" spans="1:14" x14ac:dyDescent="0.25">
      <c r="A23" s="58" t="s">
        <v>134</v>
      </c>
      <c r="B23" s="63"/>
      <c r="C23" s="64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>
        <f t="shared" si="0"/>
        <v>0</v>
      </c>
    </row>
    <row r="24" spans="1:14" x14ac:dyDescent="0.25">
      <c r="A24" s="74" t="s">
        <v>135</v>
      </c>
      <c r="B24" s="75"/>
      <c r="C24" s="76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>
        <f t="shared" si="0"/>
        <v>0</v>
      </c>
    </row>
    <row r="25" spans="1:14" x14ac:dyDescent="0.25">
      <c r="A25" s="58" t="s">
        <v>136</v>
      </c>
      <c r="B25" s="78"/>
      <c r="C25" s="79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>
        <f t="shared" si="0"/>
        <v>0</v>
      </c>
    </row>
    <row r="26" spans="1:14" x14ac:dyDescent="0.25">
      <c r="A26" s="58" t="s">
        <v>137</v>
      </c>
      <c r="B26" s="63"/>
      <c r="C26" s="64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>
        <f t="shared" si="0"/>
        <v>0</v>
      </c>
    </row>
    <row r="27" spans="1:14" x14ac:dyDescent="0.25">
      <c r="A27" s="58" t="s">
        <v>138</v>
      </c>
      <c r="B27" s="63"/>
      <c r="C27" s="64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>
        <f t="shared" si="0"/>
        <v>0</v>
      </c>
    </row>
    <row r="28" spans="1:14" x14ac:dyDescent="0.25">
      <c r="A28" s="58" t="s">
        <v>139</v>
      </c>
      <c r="B28" s="63"/>
      <c r="C28" s="64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>
        <f t="shared" si="0"/>
        <v>0</v>
      </c>
    </row>
    <row r="29" spans="1:14" x14ac:dyDescent="0.25">
      <c r="A29" s="74" t="s">
        <v>140</v>
      </c>
      <c r="B29" s="75"/>
      <c r="C29" s="76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>
        <f t="shared" si="0"/>
        <v>0</v>
      </c>
    </row>
    <row r="30" spans="1:14" x14ac:dyDescent="0.25">
      <c r="A30" s="58" t="s">
        <v>141</v>
      </c>
      <c r="B30" s="63"/>
      <c r="C30" s="64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>
        <f t="shared" si="0"/>
        <v>0</v>
      </c>
    </row>
    <row r="31" spans="1:14" x14ac:dyDescent="0.25">
      <c r="A31" s="58" t="s">
        <v>142</v>
      </c>
      <c r="B31" s="59"/>
      <c r="C31" s="6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>
        <f t="shared" si="0"/>
        <v>0</v>
      </c>
    </row>
    <row r="32" spans="1:14" x14ac:dyDescent="0.25">
      <c r="A32" s="58" t="s">
        <v>143</v>
      </c>
      <c r="B32" s="81"/>
      <c r="C32" s="82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>
        <f t="shared" si="0"/>
        <v>0</v>
      </c>
    </row>
    <row r="33" spans="1:14" ht="15.75" x14ac:dyDescent="0.25">
      <c r="A33" s="83" t="s">
        <v>144</v>
      </c>
      <c r="B33" s="84"/>
      <c r="C33" s="85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>
        <f t="shared" si="0"/>
        <v>0</v>
      </c>
    </row>
    <row r="34" spans="1:14" x14ac:dyDescent="0.25">
      <c r="A34" s="87" t="s">
        <v>145</v>
      </c>
      <c r="B34" s="88"/>
      <c r="C34" s="89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>
        <f t="shared" si="0"/>
        <v>0</v>
      </c>
    </row>
    <row r="35" spans="1:14" x14ac:dyDescent="0.25">
      <c r="A35" s="87" t="s">
        <v>146</v>
      </c>
      <c r="B35" s="90"/>
      <c r="C35" s="91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>
        <f t="shared" si="0"/>
        <v>0</v>
      </c>
    </row>
    <row r="36" spans="1:14" x14ac:dyDescent="0.25">
      <c r="A36" s="87" t="s">
        <v>147</v>
      </c>
      <c r="B36" s="92"/>
      <c r="C36" s="89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>
        <f t="shared" si="0"/>
        <v>0</v>
      </c>
    </row>
    <row r="37" spans="1:14" x14ac:dyDescent="0.25">
      <c r="A37" s="87" t="s">
        <v>148</v>
      </c>
      <c r="B37" s="90"/>
      <c r="C37" s="91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>
        <f t="shared" si="0"/>
        <v>0</v>
      </c>
    </row>
    <row r="38" spans="1:14" ht="15.75" thickBot="1" x14ac:dyDescent="0.3">
      <c r="A38" s="93" t="s">
        <v>149</v>
      </c>
      <c r="B38" s="92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>
        <f t="shared" si="0"/>
        <v>0</v>
      </c>
    </row>
    <row r="39" spans="1:14" ht="15.75" thickBot="1" x14ac:dyDescent="0.3">
      <c r="A39" s="96" t="s">
        <v>150</v>
      </c>
      <c r="B39" s="97">
        <f>SUM(B3:B38)</f>
        <v>22829103.379999999</v>
      </c>
      <c r="C39" s="98"/>
      <c r="D39" s="99"/>
      <c r="E39" s="99"/>
      <c r="F39" s="99"/>
      <c r="G39" s="99"/>
      <c r="H39" s="99"/>
      <c r="I39" s="100"/>
      <c r="J39" s="100"/>
      <c r="K39" s="99"/>
      <c r="L39" s="100"/>
      <c r="M39" s="99"/>
      <c r="N39" s="101">
        <f>SUM(B39:M39)</f>
        <v>22829103.379999999</v>
      </c>
    </row>
  </sheetData>
  <protectedRanges>
    <protectedRange algorithmName="SHA-512" hashValue="ZAfGeYA5VbL0gG93akD1xexJu2rI3UXxHwEtGuh6c0glGlh5rE1RHQPZZ54q7AqVc1jO4jlchft9pel46vZT4g==" saltValue="JJI+A7ZZczdDIztssZc9Vg==" spinCount="100000" sqref="B32:C32" name="Rango1_1_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Aprobado-Ejec  ENER</vt:lpstr>
      <vt:lpstr>INGRESOS DE VS ENERO 2023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Deyaniris Peralta</cp:lastModifiedBy>
  <cp:lastPrinted>2023-05-02T19:49:41Z</cp:lastPrinted>
  <dcterms:created xsi:type="dcterms:W3CDTF">2021-07-29T18:58:50Z</dcterms:created>
  <dcterms:modified xsi:type="dcterms:W3CDTF">2023-05-04T15:35:23Z</dcterms:modified>
</cp:coreProperties>
</file>