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peralta\Desktop\"/>
    </mc:Choice>
  </mc:AlternateContent>
  <bookViews>
    <workbookView xWindow="0" yWindow="0" windowWidth="25200" windowHeight="13170"/>
  </bookViews>
  <sheets>
    <sheet name="Presupuesto Aprobado-Ejec  FEBR" sheetId="2" r:id="rId1"/>
    <sheet name="INGRESOS DE VS Y FR " sheetId="4" r:id="rId2"/>
  </sheets>
  <externalReferences>
    <externalReference r:id="rId3"/>
    <externalReference r:id="rId4"/>
  </externalReferenc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N15" i="2" l="1"/>
  <c r="C56" i="2" l="1"/>
  <c r="R56" i="2" l="1"/>
  <c r="Q56" i="2"/>
  <c r="R30" i="2"/>
  <c r="R14" i="2"/>
  <c r="Q30" i="2"/>
  <c r="Q14" i="2"/>
  <c r="H39" i="2" l="1"/>
  <c r="E59" i="2" l="1"/>
  <c r="E57" i="2"/>
  <c r="E39" i="2"/>
  <c r="E37" i="2"/>
  <c r="E34" i="2"/>
  <c r="E33" i="2"/>
  <c r="E32" i="2"/>
  <c r="E31" i="2"/>
  <c r="E28" i="2"/>
  <c r="E27" i="2"/>
  <c r="E24" i="2"/>
  <c r="E23" i="2"/>
  <c r="E22" i="2"/>
  <c r="E21" i="2"/>
  <c r="E16" i="2"/>
  <c r="E15" i="2"/>
  <c r="D13" i="2" l="1"/>
  <c r="B56" i="2" l="1"/>
  <c r="B30" i="2"/>
  <c r="B20" i="2"/>
  <c r="B14" i="2"/>
  <c r="G20" i="2" l="1"/>
  <c r="O10" i="2" l="1"/>
  <c r="O30" i="2" l="1"/>
  <c r="O20" i="2"/>
  <c r="O14" i="2"/>
  <c r="N10" i="2" l="1"/>
  <c r="N30" i="2" l="1"/>
  <c r="N20" i="2"/>
  <c r="N14" i="2"/>
  <c r="M10" i="2" l="1"/>
  <c r="M56" i="2" l="1"/>
  <c r="M30" i="2"/>
  <c r="M20" i="2"/>
  <c r="M14" i="2"/>
  <c r="L10" i="2" l="1"/>
  <c r="L30" i="2" l="1"/>
  <c r="L56" i="2"/>
  <c r="M13" i="2"/>
  <c r="N56" i="2"/>
  <c r="O56" i="2"/>
  <c r="L20" i="2"/>
  <c r="L14" i="2"/>
  <c r="O13" i="2" l="1"/>
  <c r="O87" i="2"/>
  <c r="N13" i="2"/>
  <c r="N87" i="2"/>
  <c r="L87" i="2"/>
  <c r="L13" i="2"/>
  <c r="K10" i="2"/>
  <c r="P9" i="2" l="1"/>
  <c r="P8" i="2"/>
  <c r="K56" i="2" l="1"/>
  <c r="K30" i="2"/>
  <c r="K20" i="2"/>
  <c r="K14" i="2"/>
  <c r="K87" i="2" l="1"/>
  <c r="K13" i="2"/>
  <c r="J10" i="2"/>
  <c r="J56" i="2" l="1"/>
  <c r="J30" i="2"/>
  <c r="J20" i="2" l="1"/>
  <c r="J14" i="2"/>
  <c r="J13" i="2" l="1"/>
  <c r="D10" i="2"/>
  <c r="P18" i="2" l="1"/>
  <c r="I10" i="2"/>
  <c r="H56" i="2" l="1"/>
  <c r="H30" i="2"/>
  <c r="H20" i="2"/>
  <c r="H14" i="2"/>
  <c r="H10" i="2"/>
  <c r="H87" i="2" l="1"/>
  <c r="H13" i="2"/>
  <c r="G10" i="2"/>
  <c r="G56" i="2"/>
  <c r="G30" i="2"/>
  <c r="G14" i="2"/>
  <c r="F56" i="2"/>
  <c r="F30" i="2"/>
  <c r="F20" i="2"/>
  <c r="F14" i="2"/>
  <c r="E10" i="2"/>
  <c r="F10" i="2"/>
  <c r="P10" i="2" l="1"/>
  <c r="G13" i="2"/>
  <c r="F13" i="2"/>
  <c r="F87" i="2"/>
  <c r="E56" i="2"/>
  <c r="E30" i="2"/>
  <c r="E20" i="2"/>
  <c r="E14" i="2"/>
  <c r="E13" i="2" l="1"/>
  <c r="D30" i="2" l="1"/>
  <c r="D20" i="2"/>
  <c r="D14" i="2"/>
  <c r="D56" i="2"/>
  <c r="C87" i="2"/>
  <c r="D87" i="2" l="1"/>
  <c r="N39" i="4"/>
  <c r="N38" i="4"/>
  <c r="N37" i="4"/>
  <c r="N36" i="4"/>
  <c r="N35" i="4"/>
  <c r="N34" i="4"/>
  <c r="N33" i="4"/>
  <c r="N32" i="4"/>
  <c r="N31" i="4"/>
  <c r="N30" i="4"/>
  <c r="N29" i="4"/>
  <c r="N28" i="4"/>
  <c r="N27" i="4"/>
  <c r="N26" i="4"/>
  <c r="N25" i="4"/>
  <c r="N24" i="4"/>
  <c r="N23" i="4"/>
  <c r="N22" i="4"/>
  <c r="N21" i="4"/>
  <c r="N20" i="4"/>
  <c r="N19" i="4"/>
  <c r="N18" i="4"/>
  <c r="N17" i="4"/>
  <c r="N16" i="4"/>
  <c r="N15" i="4"/>
  <c r="N14" i="4"/>
  <c r="N13" i="4"/>
  <c r="N12" i="4"/>
  <c r="N11" i="4"/>
  <c r="N10" i="4"/>
  <c r="N9" i="4"/>
  <c r="N8" i="4"/>
  <c r="N7" i="4"/>
  <c r="N6" i="4"/>
  <c r="N5" i="4"/>
  <c r="N4" i="4"/>
  <c r="N3" i="4"/>
  <c r="B66" i="2" l="1"/>
  <c r="B87" i="2" s="1"/>
  <c r="J87" i="2"/>
  <c r="M87" i="2"/>
  <c r="P17" i="2"/>
  <c r="P19" i="2"/>
  <c r="P25" i="2"/>
  <c r="P26" i="2"/>
  <c r="P38" i="2"/>
  <c r="P41" i="2"/>
  <c r="P42" i="2"/>
  <c r="P43" i="2"/>
  <c r="P44" i="2"/>
  <c r="P45" i="2"/>
  <c r="P46" i="2"/>
  <c r="P47" i="2"/>
  <c r="P48" i="2"/>
  <c r="P49" i="2"/>
  <c r="P50" i="2"/>
  <c r="P51" i="2"/>
  <c r="P52" i="2"/>
  <c r="P53" i="2"/>
  <c r="P54" i="2"/>
  <c r="P55" i="2"/>
  <c r="P58" i="2"/>
  <c r="P60" i="2"/>
  <c r="P62" i="2"/>
  <c r="P63" i="2"/>
  <c r="P65" i="2"/>
  <c r="P67" i="2"/>
  <c r="P68" i="2"/>
  <c r="P69" i="2"/>
  <c r="P70" i="2"/>
  <c r="P72" i="2"/>
  <c r="P73" i="2"/>
  <c r="P74" i="2"/>
  <c r="P75" i="2"/>
  <c r="P76" i="2"/>
  <c r="P77" i="2"/>
  <c r="P78" i="2"/>
  <c r="P79" i="2"/>
  <c r="P80" i="2"/>
  <c r="P81" i="2"/>
  <c r="P82" i="2"/>
  <c r="P83" i="2"/>
  <c r="P84" i="2"/>
  <c r="P85" i="2"/>
  <c r="P86" i="2"/>
  <c r="P40" i="2" l="1"/>
  <c r="G87" i="2"/>
  <c r="E87" i="2"/>
  <c r="D71" i="2"/>
  <c r="P71" i="2" s="1"/>
  <c r="P66" i="2"/>
  <c r="P34" i="2" l="1"/>
  <c r="P23" i="2" l="1"/>
  <c r="P61" i="2"/>
  <c r="P16" i="2"/>
  <c r="P22" i="2"/>
  <c r="P64" i="2"/>
  <c r="P57" i="2" l="1"/>
  <c r="I14" i="2"/>
  <c r="P14" i="2" s="1"/>
  <c r="P15" i="2"/>
  <c r="P33" i="2"/>
  <c r="P28" i="2"/>
  <c r="P36" i="2"/>
  <c r="P24" i="2"/>
  <c r="P27" i="2"/>
  <c r="P59" i="2"/>
  <c r="P29" i="2"/>
  <c r="P32" i="2"/>
  <c r="P35" i="2"/>
  <c r="I20" i="2" l="1"/>
  <c r="P21" i="2"/>
  <c r="P31" i="2"/>
  <c r="I56" i="2"/>
  <c r="P56" i="2" s="1"/>
  <c r="P37" i="2"/>
  <c r="P39" i="2"/>
  <c r="P20" i="2" l="1"/>
  <c r="Q20" i="2"/>
  <c r="R20" i="2" s="1"/>
  <c r="I30" i="2"/>
  <c r="P30" i="2" s="1"/>
  <c r="I13" i="2" l="1"/>
  <c r="P13" i="2" s="1"/>
  <c r="I87" i="2"/>
  <c r="P87" i="2" s="1"/>
</calcChain>
</file>

<file path=xl/sharedStrings.xml><?xml version="1.0" encoding="utf-8"?>
<sst xmlns="http://schemas.openxmlformats.org/spreadsheetml/2006/main" count="153" uniqueCount="151">
  <si>
    <t>2 - GASTOS</t>
  </si>
  <si>
    <t>2.1 - REMUNERACIONES Y CONTRIBUCIONES</t>
  </si>
  <si>
    <t>2.1.1 - REMUNERACIONES</t>
  </si>
  <si>
    <t>2.1.2 - SOBRESUELDOS</t>
  </si>
  <si>
    <t>2.1.3 - DIETAS Y GASTOS DE REPRESENTACIÓN</t>
  </si>
  <si>
    <t>2.1.4 - GRATIFICACIONES Y BONIFICACIONES</t>
  </si>
  <si>
    <t>2.1.5 - CONTRIBUCIONES A LA SEGURIDAD SOCIAL</t>
  </si>
  <si>
    <t>2.2 - CONTRATACIÓN DE SERVICIOS</t>
  </si>
  <si>
    <t>2.2.1 - SERVICIOS BÁSICOS</t>
  </si>
  <si>
    <t>2.2.2 - PUBLICIDAD, IMPRESIÓN Y ENCUADERNACIÓN</t>
  </si>
  <si>
    <t>2.2.3 - VIÁTICOS</t>
  </si>
  <si>
    <t>2.2.4 - TRANSPORTE Y ALMACENAJE</t>
  </si>
  <si>
    <t>2.2.5 - ALQUILERES Y RENTAS</t>
  </si>
  <si>
    <t>2.2.6 - SEGUROS</t>
  </si>
  <si>
    <t>2.2.7 - SERVICIOS DE CONSERVACIÓN, REPARACIONES MENORES E INSTALACIONES TEMPORALES</t>
  </si>
  <si>
    <t>2.2.8 - OTROS SERVICIOS NO INCLUIDOS EN CONCEPTOS ANTERIORES</t>
  </si>
  <si>
    <t>2.2.9 - OTRAS CONTRATACIONES DE SERVICIOS</t>
  </si>
  <si>
    <t>2.3 - MATERIALES Y SUMINISTROS</t>
  </si>
  <si>
    <t>2.3.1 - ALIMENTOS Y PRODUCTOS AGROFORESTALES</t>
  </si>
  <si>
    <t>2.3.2 - TEXTILES Y VESTUARIOS</t>
  </si>
  <si>
    <t>2.3.3 - PRODUCTOS DE PAPEL, CARTÓN E IMPRESOS</t>
  </si>
  <si>
    <t>2.3.4 - PRODUCTOS FARMACÉUTICOS</t>
  </si>
  <si>
    <t>2.3.5 - PRODUCTOS DE CUERO, CAUCHO Y PLÁSTICO</t>
  </si>
  <si>
    <t>2.3.6 - PRODUCTOS DE MINERALES, METÁLICOS Y NO METÁLICOS</t>
  </si>
  <si>
    <t>2.3.7 - COMBUSTIBLES, LUBRICANTES, PRODUCTOS QUÍMICOS Y CONEXOS</t>
  </si>
  <si>
    <t>2.3.8 - GASTOS QUE SE ASIGNARÁN DURANTE EL EJERCICIO (ART. 32 Y 33 LEY 423-06)</t>
  </si>
  <si>
    <t>2.3.9 - PRODUCTOS Y ÚTILES VARIOS</t>
  </si>
  <si>
    <t>2.4 - TRANSFERENCIAS CORRIENTES</t>
  </si>
  <si>
    <t>2.4.1 - TRANSFERENCIAS CORRIENTES AL SECTOR PRIVADO</t>
  </si>
  <si>
    <t>2.4.2 - TRANSFERENCIAS CORRIENTES AL  GOBIERNO GENERAL NACIONAL</t>
  </si>
  <si>
    <t>2.4.3 - TRANSFERENCIAS CORRIENTES A GOBIERNOS GENERALES LOCALES</t>
  </si>
  <si>
    <t>2.4.4 - TRANSFERENCIAS CORRIENTES A EMPRESAS PÚBLICAS NO FINANCIERAS</t>
  </si>
  <si>
    <t>2.4.5 - TRANSFERENCIAS CORRIENTES A INSTITUCIONES PÚBLICAS FINANCIERAS</t>
  </si>
  <si>
    <t>2.4.7 - TRANSFERENCIAS CORRIENTES AL SECTOR EXTERNO</t>
  </si>
  <si>
    <t>2.4.9 - TRANSFERENCIAS CORRIENTES A OTRAS INSTITUCIONES PÚBLICAS</t>
  </si>
  <si>
    <t>2.5 - TRANSFERENCIAS DE CAPITAL</t>
  </si>
  <si>
    <t>2.5.1 - TRANSFERENCIAS DE CAPITAL AL SECTOR PRIVADO</t>
  </si>
  <si>
    <t>2.5.2 - TRANSFERENCIAS DE CAPITAL AL GOBIERNO GENERAL  NACIONAL</t>
  </si>
  <si>
    <t>2.5.3 - TRANSFERENCIAS DE CAPITAL A GOBIERNOS GENERALES LOCALES</t>
  </si>
  <si>
    <t>2.5.4 - TRANSFERENCIAS DE CAPITAL  A EMPRESAS PÚBLICAS NO FINANCIERAS</t>
  </si>
  <si>
    <t>2.5.6 - TRANSFERENCIAS DE CAPITAL AL SECTOR EXTERNO</t>
  </si>
  <si>
    <t>2.5.9 - TRANSFERENCIAS DE CAPITAL A OTRAS INSTITUCIONES PÚBLICAS</t>
  </si>
  <si>
    <t>2.6 - BIENES MUEBLES, INMUEBLES E INTANGIBLES</t>
  </si>
  <si>
    <t>2.6.1 - MOBILIARIO Y EQUIPO</t>
  </si>
  <si>
    <t>2.6.3 - EQUIPO E INSTRUMENTAL, CIENTÍFICO Y LABORATORIO</t>
  </si>
  <si>
    <t>2.6.4 - VEHÍCULOS Y EQUIPO DE TRANSPORTE, TRACCIÓN Y ELEVACIÓN</t>
  </si>
  <si>
    <t>2.6.5 - MAQUINARIA, OTROS EQUIPOS Y HERRAMIENTAS</t>
  </si>
  <si>
    <t>2.6.6 - EQUIPOS DE DEFENSA Y SEGURIDAD</t>
  </si>
  <si>
    <t>2.6.8 - BIENES INTANGIBLES</t>
  </si>
  <si>
    <t>2.6.9 - EDIFICIOS, ESTRUCTURAS, TIERRAS, TERRENOS Y OBJETOS DE VALOR</t>
  </si>
  <si>
    <t>2.7 - OBRAS</t>
  </si>
  <si>
    <t>2.7.1 - OBRAS EN EDIFICACIONES</t>
  </si>
  <si>
    <t>2.7.2 - INFRAESTRUCTURA</t>
  </si>
  <si>
    <t>2.7.3 - CONSTRUCCIONES EN BIENES CONCESIONADOS</t>
  </si>
  <si>
    <t>2.7.4 - GASTOS QUE SE ASIGNARÁN DURANTE EL EJERCICIO PARA INVERSIÓN (ART. 32 Y 33 LEY 423-06)</t>
  </si>
  <si>
    <t>2.8 - ADQUISICION DE ACTIVOS FINANCIEROS CON FINES DE POLÍTICA</t>
  </si>
  <si>
    <t>2.8.1 - CONCESIÓN DE PRESTAMOS</t>
  </si>
  <si>
    <t>2.8.2 - ADQUISICIÓN DE TÍTULOS VALORES REPRESENTATIVOS DE DEUDA</t>
  </si>
  <si>
    <t>2.9 - GASTOS FINANCIEROS</t>
  </si>
  <si>
    <t>2.9.1 - INTERESES DE LA DEUDA PÚBLICA INTERNA</t>
  </si>
  <si>
    <t>2.9.2 - INTERESES DE LA DEUDA PUBLICA EXTERNA</t>
  </si>
  <si>
    <t>2.9.4 - COMISIONES Y OTROS GASTOS BANCARIOS DE LA DEUDA PÚBLICA</t>
  </si>
  <si>
    <t>Total general</t>
  </si>
  <si>
    <t>DETALLE</t>
  </si>
  <si>
    <t>4 - APLICACIONES FINANCIERAS</t>
  </si>
  <si>
    <t>4.1 - INCREMENTO DE ACTIVOS FINANCIEROS</t>
  </si>
  <si>
    <t>4.1.1 - INCREMENTO DE ACTIVOS FINANCIEROS CORRIENTES</t>
  </si>
  <si>
    <t>4.1.2 - INCREMENTO DE ACTIVOS FINANCIEROS NO CORRIENTES</t>
  </si>
  <si>
    <t>4.2 - DISMINUCIÓN DE PASIVOS</t>
  </si>
  <si>
    <t>4.2.1 - DISMINUCIÓN DE PASIVOS CORRIENTES</t>
  </si>
  <si>
    <t>4.2.2 - DISMINUCIÓN DE PASIVOS NO CORRIENTES</t>
  </si>
  <si>
    <t>4.3 - DISMINUCIÓN DE FONDOS DE TERCEROS</t>
  </si>
  <si>
    <t>4.3.5 - DISMINUCIÓN DEPÓSITOS FONDOS DE TERCEROS</t>
  </si>
  <si>
    <t xml:space="preserve">Total </t>
  </si>
  <si>
    <t xml:space="preserve">Gasto devengado </t>
  </si>
  <si>
    <t>Presupuesto Modificado</t>
  </si>
  <si>
    <t>Presupuesto Aprobado</t>
  </si>
  <si>
    <t>2.5.5 - TRANSFERENCIAS DE CAPITAL A INSTITUCIONES PÚBLICAS FINANCIERAS</t>
  </si>
  <si>
    <t>2.6.2 - MOBILIARIO Y EQUIPO EDUCACIONAL Y RECREATIVO</t>
  </si>
  <si>
    <t>2.6.7 - ACTIVOS BIÓLOGICOS CULTIVABLES</t>
  </si>
  <si>
    <r>
      <rPr>
        <b/>
        <sz val="9"/>
        <color theme="1"/>
        <rFont val="Calibri"/>
        <family val="2"/>
        <scheme val="minor"/>
      </rPr>
      <t>Presupuesto aprobado:</t>
    </r>
    <r>
      <rPr>
        <sz val="9"/>
        <color theme="1"/>
        <rFont val="Calibri"/>
        <family val="2"/>
        <scheme val="minor"/>
      </rPr>
      <t xml:space="preserve"> Se refiere al presupuesto aprobado en la Ley de Presupuesto General del Estado.</t>
    </r>
  </si>
  <si>
    <r>
      <t xml:space="preserve">Presupuesto modificado:  </t>
    </r>
    <r>
      <rPr>
        <sz val="9"/>
        <color theme="1"/>
        <rFont val="Calibri"/>
        <family val="2"/>
        <scheme val="minor"/>
      </rPr>
      <t xml:space="preserve">Se refiere al presupuesto aprobado en caso de que el Congreso Nacional apruebe un presupuesto complementario. </t>
    </r>
  </si>
  <si>
    <r>
      <rPr>
        <b/>
        <sz val="9"/>
        <color theme="1"/>
        <rFont val="Calibri"/>
        <family val="2"/>
        <scheme val="minor"/>
      </rPr>
      <t>Total devengado:</t>
    </r>
    <r>
      <rPr>
        <sz val="9"/>
        <color theme="1"/>
        <rFont val="Calibri"/>
        <family val="2"/>
        <scheme val="minor"/>
      </rPr>
      <t xml:space="preserve">  Son los recursos financieros que surgen con la obligación de pago por la recepción de conformidad de obras, bienes y servicios oportunamente contratados o, en los casos de gastos sin contraprestación, por haberse cumplido los requisitos administrativos dispuestos por el reglamento de la presente Ley.</t>
    </r>
  </si>
  <si>
    <t xml:space="preserve">   TOTAL  </t>
  </si>
  <si>
    <t>Establecimiento</t>
  </si>
  <si>
    <t xml:space="preserve">INGRESOS VS </t>
  </si>
  <si>
    <t xml:space="preserve">SANTIAGO </t>
  </si>
  <si>
    <t>SERV. REGIONAL DE SALUD NORCENTRAL II</t>
  </si>
  <si>
    <t>Hospital Regional Universitario José María Cabral y Báez</t>
  </si>
  <si>
    <t xml:space="preserve">Hospital Infantil Regional Dr. Arturo Grullón </t>
  </si>
  <si>
    <t>Unidad de Niños Quemados Dra. Thelma Rosario</t>
  </si>
  <si>
    <t>Hospital Municipal Licey al Medio</t>
  </si>
  <si>
    <t>Centro de Atención Integral Bella Vista</t>
  </si>
  <si>
    <t>Hospital Municipal de Tamboril</t>
  </si>
  <si>
    <t>Hospital Napier Díaz (Villa González)</t>
  </si>
  <si>
    <t>Hospital Municipal de Sabana Iglesia</t>
  </si>
  <si>
    <t>Hospital Municipal de Jánico</t>
  </si>
  <si>
    <t>Hospital Muncipal de San José de las Matas</t>
  </si>
  <si>
    <t>Hospital Dr. Rafael Castro</t>
  </si>
  <si>
    <t>Hospital Periférico Ensanche Libertad</t>
  </si>
  <si>
    <t>Hospital Periférico Monte Adentro</t>
  </si>
  <si>
    <t>Hospital Municipal de Navarrete</t>
  </si>
  <si>
    <t>Centro Especializado Juan XXIII</t>
  </si>
  <si>
    <t>Hospital Municipal de Hato del Yaque</t>
  </si>
  <si>
    <t>Hospital Municipal Antonio Fernández (Baitoa)</t>
  </si>
  <si>
    <t>Hospital Presidente Estrella Ureña</t>
  </si>
  <si>
    <t xml:space="preserve">PUERTO PLATA </t>
  </si>
  <si>
    <t>Hospital Ricardo Limardo</t>
  </si>
  <si>
    <t>Hospital Dolores de la Cruz Montellano (no tienen vs)</t>
  </si>
  <si>
    <t>Hospital Pablo Morrobel Jimenez Luperón</t>
  </si>
  <si>
    <t>Hospital Municipal de Imbert</t>
  </si>
  <si>
    <t xml:space="preserve">Hospital Municipal de Altamira </t>
  </si>
  <si>
    <t>Hospital Dr. Rafael Cantisano Arias (Los Hidalgos)</t>
  </si>
  <si>
    <t>Centro Sanitario Dr. Francisco González Hardy (no tienen vs )</t>
  </si>
  <si>
    <t>Hospital Municipal de Villa Isabela</t>
  </si>
  <si>
    <t>Hospital Municipal de Guananico</t>
  </si>
  <si>
    <t>ESPAILLAT</t>
  </si>
  <si>
    <t>Hospital Provincial Toribio Bencosme</t>
  </si>
  <si>
    <t>Hospital Municipal Manuel de Luna Gaspar Hernández</t>
  </si>
  <si>
    <t>Hospital Dr. Rafael Gutiérrez Sánchez Cayetano Germosén</t>
  </si>
  <si>
    <t>Hospital Municipal José Contreras Villa Trina</t>
  </si>
  <si>
    <t>Hospital Municipal Jamao al Norte</t>
  </si>
  <si>
    <t>TOTAL INGRESOS RECIBIDOS VS</t>
  </si>
  <si>
    <t>REALIZADO POR:</t>
  </si>
  <si>
    <t>REVISADO POR:</t>
  </si>
  <si>
    <t>APROBADO POR:</t>
  </si>
  <si>
    <t>DIRECTOR GENERAL</t>
  </si>
  <si>
    <t xml:space="preserve">                                                                              INGRESOS VS En ENERO RD$  15,703,887.65        EN EL MES DE FEBRERO 2023 RD$15,683,931.47</t>
  </si>
  <si>
    <t xml:space="preserve">SERVICIO REGIONAL DE SALUD NORCENTRAL   </t>
  </si>
  <si>
    <t xml:space="preserve">HOSPITAL REGIONAL UNIVERSITARIO JOSE MARIA CABRAL Y BAEZ </t>
  </si>
  <si>
    <t xml:space="preserve"> Ejecución de Gasto y Aplicaciones financieras </t>
  </si>
  <si>
    <t>LIC. YENIFFER CASTILLO</t>
  </si>
  <si>
    <t>LIC. Adriano Miguel Ureña</t>
  </si>
  <si>
    <t>ADMINISTRADOR</t>
  </si>
  <si>
    <t>TOTAL  DEL 2024</t>
  </si>
  <si>
    <t>DR. JOSE LUIS BAUTISTA</t>
  </si>
  <si>
    <r>
      <t>INGRESOS</t>
    </r>
    <r>
      <rPr>
        <b/>
        <sz val="10"/>
        <rFont val="Calibri"/>
        <family val="2"/>
        <scheme val="minor"/>
      </rPr>
      <t xml:space="preserve"> VS</t>
    </r>
    <r>
      <rPr>
        <b/>
        <sz val="10"/>
        <color rgb="FFFF0000"/>
        <rFont val="Calibri"/>
        <family val="2"/>
        <scheme val="minor"/>
      </rPr>
      <t xml:space="preserve"> EN RD$</t>
    </r>
  </si>
  <si>
    <r>
      <t xml:space="preserve"> INGRESOS </t>
    </r>
    <r>
      <rPr>
        <b/>
        <sz val="10"/>
        <rFont val="Calibri"/>
        <family val="2"/>
        <scheme val="minor"/>
      </rPr>
      <t>FR</t>
    </r>
    <r>
      <rPr>
        <b/>
        <sz val="10"/>
        <color rgb="FFFF0000"/>
        <rFont val="Calibri"/>
        <family val="2"/>
        <scheme val="minor"/>
      </rPr>
      <t xml:space="preserve"> EN RD$</t>
    </r>
  </si>
  <si>
    <t>ENC. DEPTO. DE CONTABILIDAD</t>
  </si>
  <si>
    <t>ENERO 2025</t>
  </si>
  <si>
    <t>MARZO 2025</t>
  </si>
  <si>
    <t>Abril 2025</t>
  </si>
  <si>
    <t>MAYO 2025</t>
  </si>
  <si>
    <t>Junio 2025</t>
  </si>
  <si>
    <t>Julio 2025</t>
  </si>
  <si>
    <t>Agosto 2025</t>
  </si>
  <si>
    <t>SEPTEMBRE 2025</t>
  </si>
  <si>
    <t>OCTUBRE 2025</t>
  </si>
  <si>
    <t>NOVIEMBRE 2025</t>
  </si>
  <si>
    <t>DICIEMBRE 2025</t>
  </si>
  <si>
    <t>FEBRERO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</si>
</sst>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3" formatCode="_(* #,##0.00_);_(* \(#,##0.00\);_(* &quot;-&quot;??_);_(@_)"/>
    <numFmt numFmtId="164" formatCode="_(* #,##0_);_(* \(#,##0\);_(* &quot;-&quot;??_);_(@_)"/>
    <numFmt numFmtId="165" formatCode="_(&quot;RD$&quot;* #,##0.00_);_(&quot;RD$&quot;* \(#,##0.00\);_(&quot;RD$&quot;* &quot;-&quot;??_);_(@_)"/>
    <numFmt numFmtId="166" formatCode="#,##0.00;[Red]#,##0.00"/>
  </numFmts>
  <fonts count="3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2"/>
      <color rgb="FF000000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9"/>
      <color indexed="8"/>
      <name val="Calibri"/>
      <family val="2"/>
    </font>
    <font>
      <sz val="9"/>
      <color indexed="8"/>
      <name val="Calibri"/>
      <family val="2"/>
    </font>
    <font>
      <b/>
      <sz val="12"/>
      <color rgb="FF000000"/>
      <name val="Calibri"/>
      <family val="2"/>
      <scheme val="minor"/>
    </font>
    <font>
      <b/>
      <sz val="16"/>
      <color rgb="FF00000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name val="Calibri"/>
      <family val="2"/>
      <scheme val="minor"/>
    </font>
    <font>
      <b/>
      <sz val="10"/>
      <name val="Calibri"/>
      <family val="2"/>
      <scheme val="minor"/>
    </font>
    <font>
      <b/>
      <sz val="12"/>
      <name val="Calibri"/>
      <family val="2"/>
      <scheme val="minor"/>
    </font>
    <font>
      <sz val="8"/>
      <name val="Calibri"/>
      <family val="2"/>
      <scheme val="minor"/>
    </font>
    <font>
      <sz val="10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  <font>
      <sz val="10"/>
      <color rgb="FFFF0000"/>
      <name val="Calibri"/>
      <family val="2"/>
      <scheme val="minor"/>
    </font>
    <font>
      <sz val="10"/>
      <name val="Arial"/>
      <family val="2"/>
    </font>
    <font>
      <sz val="11"/>
      <color indexed="8"/>
      <name val="Calibri"/>
      <family val="2"/>
    </font>
    <font>
      <b/>
      <sz val="10"/>
      <color rgb="FF000000"/>
      <name val="Calibri"/>
      <family val="2"/>
      <scheme val="minor"/>
    </font>
    <font>
      <b/>
      <sz val="10"/>
      <color rgb="FFFF0000"/>
      <name val="Calibri"/>
      <family val="2"/>
      <scheme val="minor"/>
    </font>
    <font>
      <b/>
      <sz val="10"/>
      <color theme="8" tint="0.79998168889431442"/>
      <name val="Calibri"/>
      <family val="2"/>
      <scheme val="minor"/>
    </font>
    <font>
      <sz val="10"/>
      <color indexed="8"/>
      <name val="Calibri"/>
      <family val="2"/>
    </font>
    <font>
      <sz val="10"/>
      <color indexed="8"/>
      <name val="Arial"/>
      <family val="2"/>
    </font>
    <font>
      <b/>
      <sz val="10"/>
      <color indexed="8"/>
      <name val="Arial"/>
      <family val="2"/>
    </font>
    <font>
      <b/>
      <sz val="10"/>
      <color indexed="8"/>
      <name val="Calibri"/>
      <family val="2"/>
    </font>
  </fonts>
  <fills count="8">
    <fill>
      <patternFill patternType="none"/>
    </fill>
    <fill>
      <patternFill patternType="gray125"/>
    </fill>
    <fill>
      <patternFill patternType="solid">
        <fgColor theme="4" tint="-0.249977111117893"/>
        <bgColor theme="4" tint="0.79998168889431442"/>
      </patternFill>
    </fill>
    <fill>
      <patternFill patternType="solid">
        <fgColor theme="0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</fills>
  <borders count="32">
    <border>
      <left/>
      <right/>
      <top/>
      <bottom/>
      <diagonal/>
    </border>
    <border>
      <left style="thin">
        <color theme="0"/>
      </left>
      <right/>
      <top/>
      <bottom/>
      <diagonal/>
    </border>
    <border>
      <left/>
      <right/>
      <top style="thin">
        <color theme="0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/>
      <bottom style="medium">
        <color indexed="64"/>
      </bottom>
      <diagonal/>
    </border>
    <border>
      <left/>
      <right style="thin">
        <color theme="0"/>
      </right>
      <top/>
      <bottom style="medium">
        <color indexed="64"/>
      </bottom>
      <diagonal/>
    </border>
    <border>
      <left style="thin">
        <color theme="0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theme="0"/>
      </bottom>
      <diagonal/>
    </border>
    <border>
      <left style="medium">
        <color indexed="64"/>
      </left>
      <right style="medium">
        <color indexed="64"/>
      </right>
      <top style="thin">
        <color theme="0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theme="0"/>
      </bottom>
      <diagonal/>
    </border>
    <border>
      <left style="medium">
        <color indexed="64"/>
      </left>
      <right/>
      <top style="thin">
        <color theme="0"/>
      </top>
      <bottom style="medium">
        <color indexed="64"/>
      </bottom>
      <diagonal/>
    </border>
    <border>
      <left style="thin">
        <color theme="0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6">
    <xf numFmtId="0" fontId="0" fillId="0" borderId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23" fillId="0" borderId="0"/>
    <xf numFmtId="43" fontId="24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159">
    <xf numFmtId="0" fontId="0" fillId="0" borderId="0" xfId="0"/>
    <xf numFmtId="0" fontId="0" fillId="0" borderId="2" xfId="0" applyBorder="1"/>
    <xf numFmtId="164" fontId="0" fillId="0" borderId="0" xfId="0" applyNumberFormat="1" applyAlignment="1">
      <alignment vertical="center" wrapText="1"/>
    </xf>
    <xf numFmtId="43" fontId="0" fillId="0" borderId="0" xfId="0" applyNumberFormat="1"/>
    <xf numFmtId="0" fontId="7" fillId="0" borderId="3" xfId="0" applyFont="1" applyBorder="1" applyAlignment="1">
      <alignment vertical="center" wrapText="1"/>
    </xf>
    <xf numFmtId="0" fontId="8" fillId="0" borderId="3" xfId="0" applyFont="1" applyBorder="1" applyAlignment="1">
      <alignment wrapText="1"/>
    </xf>
    <xf numFmtId="4" fontId="9" fillId="0" borderId="0" xfId="0" applyNumberFormat="1" applyFont="1" applyAlignment="1">
      <alignment horizontal="right"/>
    </xf>
    <xf numFmtId="4" fontId="10" fillId="0" borderId="0" xfId="0" applyNumberFormat="1" applyFont="1" applyAlignment="1">
      <alignment horizontal="right"/>
    </xf>
    <xf numFmtId="0" fontId="4" fillId="0" borderId="4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left" vertical="center" wrapText="1" indent="2"/>
    </xf>
    <xf numFmtId="0" fontId="5" fillId="0" borderId="4" xfId="0" applyFont="1" applyBorder="1" applyAlignment="1">
      <alignment horizontal="left" vertical="top" wrapText="1" indent="2"/>
    </xf>
    <xf numFmtId="0" fontId="5" fillId="0" borderId="6" xfId="0" applyFont="1" applyBorder="1" applyAlignment="1">
      <alignment horizontal="left" vertical="center" wrapText="1" indent="2"/>
    </xf>
    <xf numFmtId="0" fontId="15" fillId="5" borderId="8" xfId="0" applyFont="1" applyFill="1" applyBorder="1" applyAlignment="1">
      <alignment horizontal="center" wrapText="1"/>
    </xf>
    <xf numFmtId="43" fontId="16" fillId="5" borderId="9" xfId="1" applyFont="1" applyFill="1" applyBorder="1" applyAlignment="1">
      <alignment horizontal="center" wrapText="1"/>
    </xf>
    <xf numFmtId="43" fontId="16" fillId="5" borderId="10" xfId="1" applyFont="1" applyFill="1" applyBorder="1" applyAlignment="1">
      <alignment horizontal="center" wrapText="1"/>
    </xf>
    <xf numFmtId="0" fontId="0" fillId="5" borderId="10" xfId="0" applyFill="1" applyBorder="1"/>
    <xf numFmtId="0" fontId="0" fillId="5" borderId="11" xfId="0" applyFill="1" applyBorder="1"/>
    <xf numFmtId="0" fontId="17" fillId="6" borderId="12" xfId="0" applyFont="1" applyFill="1" applyBorder="1" applyAlignment="1">
      <alignment horizontal="center" wrapText="1"/>
    </xf>
    <xf numFmtId="0" fontId="2" fillId="6" borderId="5" xfId="0" applyFont="1" applyFill="1" applyBorder="1"/>
    <xf numFmtId="0" fontId="18" fillId="0" borderId="12" xfId="0" applyFont="1" applyBorder="1" applyAlignment="1">
      <alignment horizontal="left" wrapText="1"/>
    </xf>
    <xf numFmtId="43" fontId="19" fillId="0" borderId="14" xfId="1" applyFont="1" applyFill="1" applyBorder="1" applyAlignment="1">
      <alignment horizontal="center" wrapText="1"/>
    </xf>
    <xf numFmtId="43" fontId="19" fillId="0" borderId="4" xfId="1" applyFont="1" applyFill="1" applyBorder="1" applyAlignment="1">
      <alignment horizontal="center" wrapText="1"/>
    </xf>
    <xf numFmtId="43" fontId="20" fillId="0" borderId="4" xfId="1" applyFont="1" applyFill="1" applyBorder="1"/>
    <xf numFmtId="0" fontId="19" fillId="0" borderId="12" xfId="0" applyFont="1" applyBorder="1"/>
    <xf numFmtId="43" fontId="19" fillId="0" borderId="14" xfId="1" applyFont="1" applyFill="1" applyBorder="1"/>
    <xf numFmtId="39" fontId="19" fillId="0" borderId="4" xfId="2" applyNumberFormat="1" applyFont="1" applyFill="1" applyBorder="1"/>
    <xf numFmtId="0" fontId="19" fillId="0" borderId="12" xfId="0" applyFont="1" applyBorder="1" applyAlignment="1">
      <alignment horizontal="left"/>
    </xf>
    <xf numFmtId="40" fontId="19" fillId="0" borderId="4" xfId="2" applyNumberFormat="1" applyFont="1" applyFill="1" applyBorder="1"/>
    <xf numFmtId="43" fontId="19" fillId="0" borderId="14" xfId="1" applyFont="1" applyFill="1" applyBorder="1" applyAlignment="1"/>
    <xf numFmtId="43" fontId="19" fillId="0" borderId="4" xfId="1" applyFont="1" applyFill="1" applyBorder="1" applyAlignment="1"/>
    <xf numFmtId="39" fontId="19" fillId="0" borderId="4" xfId="1" applyNumberFormat="1" applyFont="1" applyFill="1" applyBorder="1" applyAlignment="1"/>
    <xf numFmtId="43" fontId="19" fillId="0" borderId="4" xfId="1" applyFont="1" applyFill="1" applyBorder="1"/>
    <xf numFmtId="43" fontId="19" fillId="0" borderId="14" xfId="1" applyFont="1" applyFill="1" applyBorder="1" applyAlignment="1">
      <alignment wrapText="1"/>
    </xf>
    <xf numFmtId="43" fontId="19" fillId="0" borderId="4" xfId="1" applyFont="1" applyFill="1" applyBorder="1" applyAlignment="1">
      <alignment wrapText="1"/>
    </xf>
    <xf numFmtId="0" fontId="21" fillId="6" borderId="12" xfId="0" applyFont="1" applyFill="1" applyBorder="1" applyAlignment="1">
      <alignment horizontal="center"/>
    </xf>
    <xf numFmtId="43" fontId="20" fillId="6" borderId="14" xfId="1" applyFont="1" applyFill="1" applyBorder="1" applyAlignment="1"/>
    <xf numFmtId="43" fontId="20" fillId="6" borderId="4" xfId="1" applyFont="1" applyFill="1" applyBorder="1" applyAlignment="1"/>
    <xf numFmtId="43" fontId="20" fillId="6" borderId="4" xfId="1" applyFont="1" applyFill="1" applyBorder="1"/>
    <xf numFmtId="0" fontId="20" fillId="6" borderId="4" xfId="0" applyFont="1" applyFill="1" applyBorder="1"/>
    <xf numFmtId="0" fontId="16" fillId="0" borderId="12" xfId="0" applyFont="1" applyBorder="1"/>
    <xf numFmtId="43" fontId="19" fillId="0" borderId="14" xfId="1" applyFont="1" applyBorder="1" applyAlignment="1">
      <alignment horizontal="center"/>
    </xf>
    <xf numFmtId="43" fontId="19" fillId="0" borderId="4" xfId="1" applyFont="1" applyBorder="1" applyAlignment="1">
      <alignment horizontal="center"/>
    </xf>
    <xf numFmtId="43" fontId="0" fillId="0" borderId="4" xfId="1" applyFont="1" applyBorder="1"/>
    <xf numFmtId="43" fontId="22" fillId="0" borderId="14" xfId="1" applyFont="1" applyFill="1" applyBorder="1"/>
    <xf numFmtId="39" fontId="22" fillId="0" borderId="4" xfId="2" applyNumberFormat="1" applyFont="1" applyFill="1" applyBorder="1"/>
    <xf numFmtId="43" fontId="14" fillId="0" borderId="4" xfId="1" applyFont="1" applyFill="1" applyBorder="1"/>
    <xf numFmtId="43" fontId="16" fillId="0" borderId="14" xfId="1" applyFont="1" applyFill="1" applyBorder="1"/>
    <xf numFmtId="4" fontId="19" fillId="0" borderId="4" xfId="3" applyNumberFormat="1" applyFont="1" applyBorder="1"/>
    <xf numFmtId="0" fontId="17" fillId="6" borderId="12" xfId="0" applyFont="1" applyFill="1" applyBorder="1" applyAlignment="1">
      <alignment horizontal="center"/>
    </xf>
    <xf numFmtId="43" fontId="1" fillId="6" borderId="14" xfId="1" applyFont="1" applyFill="1" applyBorder="1" applyAlignment="1"/>
    <xf numFmtId="43" fontId="1" fillId="6" borderId="4" xfId="1" applyFont="1" applyFill="1" applyBorder="1" applyAlignment="1"/>
    <xf numFmtId="43" fontId="0" fillId="6" borderId="4" xfId="1" applyFont="1" applyFill="1" applyBorder="1"/>
    <xf numFmtId="0" fontId="20" fillId="0" borderId="12" xfId="0" applyFont="1" applyBorder="1"/>
    <xf numFmtId="43" fontId="20" fillId="0" borderId="14" xfId="1" applyFont="1" applyFill="1" applyBorder="1" applyAlignment="1"/>
    <xf numFmtId="43" fontId="20" fillId="0" borderId="4" xfId="1" applyFont="1" applyFill="1" applyBorder="1" applyAlignment="1"/>
    <xf numFmtId="43" fontId="20" fillId="0" borderId="14" xfId="1" applyFont="1" applyFill="1" applyBorder="1"/>
    <xf numFmtId="39" fontId="20" fillId="0" borderId="4" xfId="2" applyNumberFormat="1" applyFont="1" applyFill="1" applyBorder="1"/>
    <xf numFmtId="43" fontId="20" fillId="0" borderId="15" xfId="1" applyFont="1" applyFill="1" applyBorder="1" applyAlignment="1"/>
    <xf numFmtId="0" fontId="20" fillId="0" borderId="16" xfId="0" applyFont="1" applyBorder="1"/>
    <xf numFmtId="43" fontId="20" fillId="0" borderId="6" xfId="1" applyFont="1" applyFill="1" applyBorder="1" applyAlignment="1"/>
    <xf numFmtId="43" fontId="20" fillId="0" borderId="6" xfId="1" applyFont="1" applyFill="1" applyBorder="1"/>
    <xf numFmtId="0" fontId="2" fillId="0" borderId="17" xfId="0" applyFont="1" applyBorder="1" applyAlignment="1">
      <alignment horizontal="right"/>
    </xf>
    <xf numFmtId="43" fontId="2" fillId="0" borderId="7" xfId="0" applyNumberFormat="1" applyFont="1" applyBorder="1"/>
    <xf numFmtId="43" fontId="2" fillId="0" borderId="9" xfId="0" applyNumberFormat="1" applyFont="1" applyBorder="1"/>
    <xf numFmtId="43" fontId="2" fillId="0" borderId="10" xfId="0" applyNumberFormat="1" applyFont="1" applyBorder="1"/>
    <xf numFmtId="43" fontId="2" fillId="0" borderId="10" xfId="1" applyFont="1" applyBorder="1"/>
    <xf numFmtId="43" fontId="2" fillId="0" borderId="11" xfId="0" applyNumberFormat="1" applyFont="1" applyBorder="1"/>
    <xf numFmtId="0" fontId="4" fillId="0" borderId="5" xfId="0" applyFont="1" applyBorder="1" applyAlignment="1">
      <alignment horizontal="left" vertical="center" wrapText="1"/>
    </xf>
    <xf numFmtId="4" fontId="0" fillId="0" borderId="0" xfId="0" applyNumberFormat="1"/>
    <xf numFmtId="166" fontId="16" fillId="7" borderId="4" xfId="4" applyNumberFormat="1" applyFont="1" applyFill="1" applyBorder="1" applyAlignment="1">
      <alignment vertical="top"/>
    </xf>
    <xf numFmtId="166" fontId="19" fillId="7" borderId="4" xfId="4" applyNumberFormat="1" applyFont="1" applyFill="1" applyBorder="1" applyAlignment="1">
      <alignment vertical="top"/>
    </xf>
    <xf numFmtId="0" fontId="2" fillId="0" borderId="0" xfId="0" applyFont="1"/>
    <xf numFmtId="0" fontId="11" fillId="0" borderId="0" xfId="0" applyFont="1" applyAlignment="1">
      <alignment vertical="top" wrapText="1" readingOrder="1"/>
    </xf>
    <xf numFmtId="0" fontId="6" fillId="2" borderId="4" xfId="0" applyFont="1" applyFill="1" applyBorder="1" applyAlignment="1">
      <alignment vertical="center"/>
    </xf>
    <xf numFmtId="17" fontId="15" fillId="6" borderId="13" xfId="1" applyNumberFormat="1" applyFont="1" applyFill="1" applyBorder="1" applyAlignment="1">
      <alignment horizontal="center" wrapText="1"/>
    </xf>
    <xf numFmtId="17" fontId="15" fillId="6" borderId="5" xfId="1" applyNumberFormat="1" applyFont="1" applyFill="1" applyBorder="1" applyAlignment="1">
      <alignment horizontal="center" wrapText="1"/>
    </xf>
    <xf numFmtId="49" fontId="25" fillId="0" borderId="4" xfId="0" applyNumberFormat="1" applyFont="1" applyBorder="1" applyAlignment="1">
      <alignment horizontal="left" vertical="top" wrapText="1" readingOrder="1"/>
    </xf>
    <xf numFmtId="0" fontId="25" fillId="0" borderId="4" xfId="0" applyFont="1" applyBorder="1" applyAlignment="1">
      <alignment horizontal="left" vertical="top" wrapText="1" readingOrder="1"/>
    </xf>
    <xf numFmtId="0" fontId="25" fillId="0" borderId="12" xfId="0" applyFont="1" applyBorder="1" applyAlignment="1">
      <alignment vertical="top" wrapText="1" readingOrder="1"/>
    </xf>
    <xf numFmtId="0" fontId="26" fillId="0" borderId="18" xfId="0" applyFont="1" applyBorder="1" applyAlignment="1">
      <alignment horizontal="left" vertical="top" wrapText="1" readingOrder="1"/>
    </xf>
    <xf numFmtId="43" fontId="25" fillId="0" borderId="18" xfId="1" applyFont="1" applyBorder="1" applyAlignment="1">
      <alignment vertical="top" wrapText="1" readingOrder="1"/>
    </xf>
    <xf numFmtId="43" fontId="25" fillId="0" borderId="4" xfId="1" applyFont="1" applyBorder="1" applyAlignment="1">
      <alignment vertical="top" wrapText="1" readingOrder="1"/>
    </xf>
    <xf numFmtId="43" fontId="25" fillId="0" borderId="4" xfId="1" applyFont="1" applyBorder="1" applyAlignment="1">
      <alignment horizontal="left" vertical="top" wrapText="1" readingOrder="1"/>
    </xf>
    <xf numFmtId="4" fontId="25" fillId="0" borderId="4" xfId="0" applyNumberFormat="1" applyFont="1" applyBorder="1" applyAlignment="1">
      <alignment vertical="top" wrapText="1" readingOrder="1"/>
    </xf>
    <xf numFmtId="4" fontId="4" fillId="0" borderId="4" xfId="0" applyNumberFormat="1" applyFont="1" applyBorder="1"/>
    <xf numFmtId="0" fontId="25" fillId="0" borderId="4" xfId="0" applyFont="1" applyBorder="1" applyAlignment="1">
      <alignment vertical="top" wrapText="1" readingOrder="1"/>
    </xf>
    <xf numFmtId="0" fontId="26" fillId="0" borderId="4" xfId="0" applyFont="1" applyBorder="1" applyAlignment="1">
      <alignment vertical="top" readingOrder="1"/>
    </xf>
    <xf numFmtId="0" fontId="5" fillId="0" borderId="6" xfId="0" applyFont="1" applyBorder="1" applyAlignment="1">
      <alignment horizontal="left"/>
    </xf>
    <xf numFmtId="0" fontId="25" fillId="0" borderId="6" xfId="0" applyFont="1" applyBorder="1" applyAlignment="1">
      <alignment vertical="top" wrapText="1" readingOrder="1"/>
    </xf>
    <xf numFmtId="43" fontId="25" fillId="0" borderId="6" xfId="0" applyNumberFormat="1" applyFont="1" applyBorder="1" applyAlignment="1">
      <alignment vertical="top" wrapText="1" readingOrder="1"/>
    </xf>
    <xf numFmtId="49" fontId="27" fillId="4" borderId="20" xfId="0" applyNumberFormat="1" applyFont="1" applyFill="1" applyBorder="1" applyAlignment="1">
      <alignment horizontal="center"/>
    </xf>
    <xf numFmtId="17" fontId="27" fillId="4" borderId="19" xfId="0" applyNumberFormat="1" applyFont="1" applyFill="1" applyBorder="1" applyAlignment="1">
      <alignment horizontal="center"/>
    </xf>
    <xf numFmtId="17" fontId="27" fillId="4" borderId="20" xfId="0" applyNumberFormat="1" applyFont="1" applyFill="1" applyBorder="1" applyAlignment="1">
      <alignment horizontal="center"/>
    </xf>
    <xf numFmtId="0" fontId="27" fillId="4" borderId="21" xfId="0" applyFont="1" applyFill="1" applyBorder="1" applyAlignment="1">
      <alignment horizontal="center"/>
    </xf>
    <xf numFmtId="43" fontId="4" fillId="0" borderId="5" xfId="1" applyFont="1" applyBorder="1" applyAlignment="1">
      <alignment horizontal="left" vertical="center" wrapText="1"/>
    </xf>
    <xf numFmtId="43" fontId="4" fillId="0" borderId="5" xfId="1" applyFont="1" applyBorder="1"/>
    <xf numFmtId="43" fontId="4" fillId="0" borderId="4" xfId="1" applyFont="1" applyBorder="1"/>
    <xf numFmtId="43" fontId="5" fillId="0" borderId="4" xfId="0" applyNumberFormat="1" applyFont="1" applyBorder="1" applyAlignment="1">
      <alignment vertical="center" wrapText="1"/>
    </xf>
    <xf numFmtId="43" fontId="5" fillId="0" borderId="4" xfId="1" applyFont="1" applyBorder="1"/>
    <xf numFmtId="4" fontId="28" fillId="0" borderId="5" xfId="0" applyNumberFormat="1" applyFont="1" applyBorder="1" applyAlignment="1">
      <alignment horizontal="right"/>
    </xf>
    <xf numFmtId="43" fontId="28" fillId="0" borderId="5" xfId="1" applyFont="1" applyBorder="1" applyAlignment="1">
      <alignment horizontal="right"/>
    </xf>
    <xf numFmtId="43" fontId="29" fillId="0" borderId="5" xfId="1" applyFont="1" applyBorder="1" applyAlignment="1">
      <alignment horizontal="right"/>
    </xf>
    <xf numFmtId="43" fontId="29" fillId="0" borderId="4" xfId="0" applyNumberFormat="1" applyFont="1" applyBorder="1" applyAlignment="1">
      <alignment horizontal="right"/>
    </xf>
    <xf numFmtId="4" fontId="28" fillId="0" borderId="4" xfId="0" applyNumberFormat="1" applyFont="1" applyBorder="1" applyAlignment="1">
      <alignment horizontal="right"/>
    </xf>
    <xf numFmtId="43" fontId="28" fillId="0" borderId="4" xfId="1" applyFont="1" applyBorder="1" applyAlignment="1">
      <alignment horizontal="right"/>
    </xf>
    <xf numFmtId="43" fontId="29" fillId="0" borderId="4" xfId="1" applyFont="1" applyBorder="1" applyAlignment="1">
      <alignment horizontal="right"/>
    </xf>
    <xf numFmtId="164" fontId="5" fillId="0" borderId="4" xfId="0" applyNumberFormat="1" applyFont="1" applyBorder="1" applyAlignment="1">
      <alignment vertical="center" wrapText="1"/>
    </xf>
    <xf numFmtId="43" fontId="5" fillId="0" borderId="4" xfId="1" applyFont="1" applyBorder="1" applyAlignment="1">
      <alignment vertical="center" wrapText="1"/>
    </xf>
    <xf numFmtId="4" fontId="28" fillId="0" borderId="6" xfId="0" applyNumberFormat="1" applyFont="1" applyBorder="1" applyAlignment="1">
      <alignment horizontal="right"/>
    </xf>
    <xf numFmtId="43" fontId="28" fillId="0" borderId="6" xfId="1" applyFont="1" applyBorder="1" applyAlignment="1">
      <alignment horizontal="right"/>
    </xf>
    <xf numFmtId="43" fontId="29" fillId="0" borderId="5" xfId="0" applyNumberFormat="1" applyFont="1" applyBorder="1" applyAlignment="1">
      <alignment horizontal="right"/>
    </xf>
    <xf numFmtId="43" fontId="5" fillId="0" borderId="6" xfId="1" applyFont="1" applyBorder="1"/>
    <xf numFmtId="0" fontId="5" fillId="0" borderId="0" xfId="0" applyFont="1"/>
    <xf numFmtId="43" fontId="29" fillId="0" borderId="6" xfId="0" applyNumberFormat="1" applyFont="1" applyBorder="1" applyAlignment="1">
      <alignment horizontal="right"/>
    </xf>
    <xf numFmtId="43" fontId="5" fillId="0" borderId="5" xfId="1" applyFont="1" applyBorder="1" applyAlignment="1">
      <alignment vertical="center" wrapText="1"/>
    </xf>
    <xf numFmtId="0" fontId="5" fillId="0" borderId="4" xfId="0" applyFont="1" applyBorder="1"/>
    <xf numFmtId="43" fontId="4" fillId="0" borderId="4" xfId="0" applyNumberFormat="1" applyFont="1" applyBorder="1" applyAlignment="1">
      <alignment vertical="center" wrapText="1"/>
    </xf>
    <xf numFmtId="43" fontId="5" fillId="3" borderId="4" xfId="0" applyNumberFormat="1" applyFont="1" applyFill="1" applyBorder="1" applyAlignment="1">
      <alignment vertical="center" wrapText="1"/>
    </xf>
    <xf numFmtId="164" fontId="4" fillId="0" borderId="4" xfId="0" applyNumberFormat="1" applyFont="1" applyBorder="1" applyAlignment="1">
      <alignment vertical="center" wrapText="1"/>
    </xf>
    <xf numFmtId="43" fontId="5" fillId="0" borderId="4" xfId="1" applyFont="1" applyBorder="1" applyAlignment="1">
      <alignment wrapText="1"/>
    </xf>
    <xf numFmtId="43" fontId="5" fillId="0" borderId="4" xfId="1" applyFont="1" applyBorder="1" applyAlignment="1"/>
    <xf numFmtId="43" fontId="4" fillId="0" borderId="4" xfId="1" applyFont="1" applyBorder="1" applyAlignment="1">
      <alignment vertical="center" wrapText="1"/>
    </xf>
    <xf numFmtId="43" fontId="30" fillId="0" borderId="4" xfId="0" applyNumberFormat="1" applyFont="1" applyBorder="1" applyAlignment="1">
      <alignment horizontal="right"/>
    </xf>
    <xf numFmtId="4" fontId="31" fillId="0" borderId="4" xfId="0" applyNumberFormat="1" applyFont="1" applyBorder="1" applyAlignment="1">
      <alignment horizontal="right"/>
    </xf>
    <xf numFmtId="164" fontId="5" fillId="0" borderId="6" xfId="0" applyNumberFormat="1" applyFont="1" applyBorder="1" applyAlignment="1">
      <alignment vertical="center" wrapText="1"/>
    </xf>
    <xf numFmtId="164" fontId="4" fillId="0" borderId="6" xfId="0" applyNumberFormat="1" applyFont="1" applyBorder="1" applyAlignment="1">
      <alignment vertical="center" wrapText="1"/>
    </xf>
    <xf numFmtId="43" fontId="4" fillId="0" borderId="6" xfId="1" applyFont="1" applyBorder="1"/>
    <xf numFmtId="43" fontId="6" fillId="2" borderId="4" xfId="1" applyFont="1" applyFill="1" applyBorder="1"/>
    <xf numFmtId="43" fontId="0" fillId="0" borderId="0" xfId="1" applyFont="1"/>
    <xf numFmtId="43" fontId="16" fillId="7" borderId="4" xfId="1" applyFont="1" applyFill="1" applyBorder="1" applyAlignment="1">
      <alignment vertical="top"/>
    </xf>
    <xf numFmtId="43" fontId="5" fillId="0" borderId="6" xfId="1" applyFont="1" applyBorder="1" applyAlignment="1">
      <alignment vertical="center" wrapText="1"/>
    </xf>
    <xf numFmtId="43" fontId="25" fillId="0" borderId="4" xfId="1" applyFont="1" applyBorder="1" applyAlignment="1">
      <alignment horizontal="center" vertical="center" wrapText="1" readingOrder="1"/>
    </xf>
    <xf numFmtId="43" fontId="16" fillId="0" borderId="4" xfId="1" applyFont="1" applyFill="1" applyBorder="1" applyAlignment="1">
      <alignment horizontal="center" vertical="center" readingOrder="1"/>
    </xf>
    <xf numFmtId="43" fontId="16" fillId="0" borderId="4" xfId="1" applyFont="1" applyBorder="1" applyAlignment="1">
      <alignment horizontal="center" vertical="center" readingOrder="1"/>
    </xf>
    <xf numFmtId="43" fontId="25" fillId="0" borderId="16" xfId="0" applyNumberFormat="1" applyFont="1" applyBorder="1" applyAlignment="1">
      <alignment horizontal="center" vertical="center" wrapText="1" readingOrder="1"/>
    </xf>
    <xf numFmtId="43" fontId="25" fillId="0" borderId="6" xfId="0" applyNumberFormat="1" applyFont="1" applyBorder="1" applyAlignment="1">
      <alignment horizontal="center" vertical="center" wrapText="1" readingOrder="1"/>
    </xf>
    <xf numFmtId="43" fontId="28" fillId="0" borderId="4" xfId="1" applyFont="1" applyBorder="1" applyAlignment="1">
      <alignment horizontal="center"/>
    </xf>
    <xf numFmtId="43" fontId="5" fillId="0" borderId="4" xfId="0" applyNumberFormat="1" applyFont="1" applyBorder="1" applyAlignment="1">
      <alignment horizontal="center" wrapText="1"/>
    </xf>
    <xf numFmtId="43" fontId="5" fillId="0" borderId="4" xfId="1" applyFont="1" applyBorder="1" applyAlignment="1">
      <alignment horizontal="center" wrapText="1"/>
    </xf>
    <xf numFmtId="9" fontId="0" fillId="0" borderId="0" xfId="5" applyFont="1"/>
    <xf numFmtId="166" fontId="0" fillId="0" borderId="0" xfId="0" applyNumberFormat="1"/>
    <xf numFmtId="0" fontId="7" fillId="0" borderId="29" xfId="0" applyFont="1" applyBorder="1" applyAlignment="1">
      <alignment horizontal="left" wrapText="1"/>
    </xf>
    <xf numFmtId="0" fontId="7" fillId="0" borderId="30" xfId="0" applyFont="1" applyBorder="1" applyAlignment="1">
      <alignment horizontal="left" wrapText="1"/>
    </xf>
    <xf numFmtId="0" fontId="7" fillId="0" borderId="31" xfId="0" applyFont="1" applyBorder="1" applyAlignment="1">
      <alignment horizontal="left" wrapText="1"/>
    </xf>
    <xf numFmtId="0" fontId="27" fillId="4" borderId="22" xfId="0" applyFont="1" applyFill="1" applyBorder="1" applyAlignment="1">
      <alignment horizontal="center" vertical="center"/>
    </xf>
    <xf numFmtId="0" fontId="27" fillId="4" borderId="10" xfId="0" applyFont="1" applyFill="1" applyBorder="1" applyAlignment="1">
      <alignment horizontal="center" vertical="center"/>
    </xf>
    <xf numFmtId="0" fontId="27" fillId="4" borderId="1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 readingOrder="1"/>
    </xf>
    <xf numFmtId="0" fontId="3" fillId="0" borderId="0" xfId="0" applyFont="1" applyAlignment="1">
      <alignment horizontal="center" vertical="center" wrapText="1" readingOrder="1"/>
    </xf>
    <xf numFmtId="0" fontId="12" fillId="0" borderId="1" xfId="0" applyFont="1" applyBorder="1" applyAlignment="1">
      <alignment horizontal="center" vertical="top" wrapText="1" readingOrder="1"/>
    </xf>
    <xf numFmtId="0" fontId="12" fillId="0" borderId="0" xfId="0" applyFont="1" applyBorder="1" applyAlignment="1">
      <alignment horizontal="center" vertical="top" wrapText="1" readingOrder="1"/>
    </xf>
    <xf numFmtId="0" fontId="27" fillId="2" borderId="25" xfId="0" applyFont="1" applyFill="1" applyBorder="1" applyAlignment="1">
      <alignment horizontal="left" vertical="center"/>
    </xf>
    <xf numFmtId="0" fontId="27" fillId="2" borderId="26" xfId="0" applyFont="1" applyFill="1" applyBorder="1" applyAlignment="1">
      <alignment horizontal="left" vertical="center"/>
    </xf>
    <xf numFmtId="43" fontId="27" fillId="2" borderId="23" xfId="1" applyFont="1" applyFill="1" applyBorder="1" applyAlignment="1">
      <alignment horizontal="center" vertical="center" wrapText="1"/>
    </xf>
    <xf numFmtId="43" fontId="27" fillId="2" borderId="24" xfId="1" applyFont="1" applyFill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25" fillId="0" borderId="27" xfId="0" applyFont="1" applyBorder="1" applyAlignment="1">
      <alignment horizontal="center" vertical="top" wrapText="1" readingOrder="1"/>
    </xf>
    <xf numFmtId="0" fontId="25" fillId="0" borderId="28" xfId="0" applyFont="1" applyBorder="1" applyAlignment="1">
      <alignment horizontal="center" vertical="top" wrapText="1" readingOrder="1"/>
    </xf>
  </cellXfs>
  <cellStyles count="6">
    <cellStyle name="Millares" xfId="1" builtinId="3"/>
    <cellStyle name="Millares 2 2" xfId="4"/>
    <cellStyle name="Moneda 3" xfId="2"/>
    <cellStyle name="Normal" xfId="0" builtinId="0"/>
    <cellStyle name="Normal 2" xfId="3"/>
    <cellStyle name="Porcentaje" xfId="5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externalLink" Target="externalLinks/externalLink1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2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781050</xdr:colOff>
      <xdr:row>0</xdr:row>
      <xdr:rowOff>0</xdr:rowOff>
    </xdr:from>
    <xdr:to>
      <xdr:col>13</xdr:col>
      <xdr:colOff>723900</xdr:colOff>
      <xdr:row>5</xdr:row>
      <xdr:rowOff>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F57AB9F8-24F0-77BB-4F3B-1BF4579C349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192000" y="0"/>
          <a:ext cx="1914525" cy="866775"/>
        </a:xfrm>
        <a:prstGeom prst="rect">
          <a:avLst/>
        </a:prstGeom>
      </xdr:spPr>
    </xdr:pic>
    <xdr:clientData/>
  </xdr:twoCellAnchor>
  <xdr:twoCellAnchor editAs="oneCell">
    <xdr:from>
      <xdr:col>0</xdr:col>
      <xdr:colOff>466725</xdr:colOff>
      <xdr:row>2</xdr:row>
      <xdr:rowOff>66675</xdr:rowOff>
    </xdr:from>
    <xdr:to>
      <xdr:col>1</xdr:col>
      <xdr:colOff>1085850</xdr:colOff>
      <xdr:row>5</xdr:row>
      <xdr:rowOff>104775</xdr:rowOff>
    </xdr:to>
    <xdr:pic>
      <xdr:nvPicPr>
        <xdr:cNvPr id="5" name="Imagen 4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466725" y="161925"/>
          <a:ext cx="2990850" cy="809625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YENIFFER%20CASTILLO\REPORTES%202025\CONSOLIDADO%202025\CONSOLIDADO%20FEBRERO%202025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YENIFFER%20CASTILLO\REPORTES%202025\CONSOLIDADO%202025\CONSOLIDADO%20NOVIEMBRE%20202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NSOLIDADO FR"/>
      <sheetName val="CUENTA T FR"/>
      <sheetName val="AVISO DE DEBITO"/>
      <sheetName val="HISTORIAL DE REVISION"/>
      <sheetName val="CONS. FUENTES FINAN"/>
      <sheetName val="CUENTA T VS"/>
      <sheetName val="CUENTA T NOMINA SNS"/>
      <sheetName val="RELACION DE PAGO VS"/>
      <sheetName val="GASTOS X ATENCION"/>
    </sheetNames>
    <sheetDataSet>
      <sheetData sheetId="0"/>
      <sheetData sheetId="1"/>
      <sheetData sheetId="2"/>
      <sheetData sheetId="3"/>
      <sheetData sheetId="4">
        <row r="27">
          <cell r="J27">
            <v>208000</v>
          </cell>
        </row>
        <row r="51">
          <cell r="J51">
            <v>754905.73</v>
          </cell>
        </row>
        <row r="88">
          <cell r="J88">
            <v>510404.35</v>
          </cell>
        </row>
        <row r="106">
          <cell r="J106">
            <v>1976.5</v>
          </cell>
        </row>
        <row r="111">
          <cell r="J111">
            <v>0</v>
          </cell>
        </row>
        <row r="116">
          <cell r="J116">
            <v>3600</v>
          </cell>
        </row>
        <row r="157">
          <cell r="J157">
            <v>147891.33000000002</v>
          </cell>
        </row>
        <row r="179">
          <cell r="J179">
            <v>650555.81000000006</v>
          </cell>
        </row>
        <row r="213">
          <cell r="J213">
            <v>1211812.3</v>
          </cell>
        </row>
        <row r="225">
          <cell r="J225">
            <v>0</v>
          </cell>
        </row>
        <row r="232">
          <cell r="J232">
            <v>166375.65</v>
          </cell>
        </row>
        <row r="245">
          <cell r="H245">
            <v>14689580</v>
          </cell>
        </row>
        <row r="286">
          <cell r="H286">
            <v>3151752.0300000003</v>
          </cell>
        </row>
        <row r="308">
          <cell r="H308">
            <v>7585151.6500000004</v>
          </cell>
        </row>
        <row r="337">
          <cell r="H337">
            <v>0</v>
          </cell>
        </row>
        <row r="357">
          <cell r="H357">
            <v>162604</v>
          </cell>
        </row>
      </sheetData>
      <sheetData sheetId="5"/>
      <sheetData sheetId="6"/>
      <sheetData sheetId="7"/>
      <sheetData sheetId="8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LACION DE PAGO VS (2)"/>
      <sheetName val="CONSOLIDADO FR"/>
      <sheetName val="CUENTA T FR"/>
      <sheetName val="AVISO DE DEBITO"/>
      <sheetName val="HISTORIAL DE REVISION"/>
      <sheetName val="RELACION DE PAGO FR"/>
      <sheetName val="CONS. FUENTES FINAN"/>
      <sheetName val="CUENTA T VS"/>
      <sheetName val="CUENTA T NOMINA SNS"/>
      <sheetName val="RELACION DE PAGO VS"/>
      <sheetName val="GASTOS X ATENCION"/>
      <sheetName val="RELACION DE PAGO VS (3)"/>
    </sheetNames>
    <sheetDataSet>
      <sheetData sheetId="0"/>
      <sheetData sheetId="1"/>
      <sheetData sheetId="2"/>
      <sheetData sheetId="3"/>
      <sheetData sheetId="4"/>
      <sheetData sheetId="5"/>
      <sheetData sheetId="6">
        <row r="27">
          <cell r="J27">
            <v>167000</v>
          </cell>
        </row>
      </sheetData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06"/>
  <sheetViews>
    <sheetView showGridLines="0" tabSelected="1" zoomScaleNormal="100" workbookViewId="0">
      <selection activeCell="I19" sqref="I19"/>
    </sheetView>
  </sheetViews>
  <sheetFormatPr baseColWidth="10" defaultColWidth="11.42578125" defaultRowHeight="15" x14ac:dyDescent="0.25"/>
  <cols>
    <col min="1" max="1" width="35.5703125" customWidth="1"/>
    <col min="2" max="2" width="17.7109375" bestFit="1" customWidth="1"/>
    <col min="3" max="3" width="12.7109375" customWidth="1"/>
    <col min="4" max="8" width="13.42578125" bestFit="1" customWidth="1"/>
    <col min="9" max="9" width="15.140625" customWidth="1"/>
    <col min="10" max="11" width="13.85546875" bestFit="1" customWidth="1"/>
    <col min="12" max="12" width="14.28515625" bestFit="1" customWidth="1"/>
    <col min="13" max="13" width="15.28515625" customWidth="1"/>
    <col min="14" max="14" width="14.85546875" bestFit="1" customWidth="1"/>
    <col min="15" max="15" width="13.7109375" customWidth="1"/>
    <col min="16" max="16" width="14.140625" customWidth="1"/>
    <col min="17" max="17" width="10.28515625" hidden="1" customWidth="1"/>
    <col min="18" max="18" width="12.5703125" hidden="1" customWidth="1"/>
    <col min="19" max="19" width="16.7109375" bestFit="1" customWidth="1"/>
  </cols>
  <sheetData>
    <row r="1" spans="1:18" ht="7.5" customHeight="1" x14ac:dyDescent="0.25"/>
    <row r="2" spans="1:18" hidden="1" x14ac:dyDescent="0.25"/>
    <row r="3" spans="1:18" ht="28.5" customHeight="1" x14ac:dyDescent="0.25">
      <c r="A3" s="147" t="s">
        <v>128</v>
      </c>
      <c r="B3" s="148"/>
      <c r="C3" s="148"/>
      <c r="D3" s="148"/>
      <c r="E3" s="148"/>
      <c r="F3" s="148"/>
      <c r="G3" s="148"/>
      <c r="H3" s="148"/>
      <c r="I3" s="148"/>
      <c r="J3" s="148"/>
      <c r="K3" s="148"/>
      <c r="L3" s="148"/>
      <c r="M3" s="148"/>
      <c r="N3" s="148"/>
      <c r="O3" s="148"/>
      <c r="P3" s="148"/>
    </row>
    <row r="4" spans="1:18" ht="21" customHeight="1" x14ac:dyDescent="0.25">
      <c r="A4" s="149" t="s">
        <v>129</v>
      </c>
      <c r="B4" s="150"/>
      <c r="C4" s="150"/>
      <c r="D4" s="150"/>
      <c r="E4" s="150"/>
      <c r="F4" s="150"/>
      <c r="G4" s="150"/>
      <c r="H4" s="150"/>
      <c r="I4" s="150"/>
      <c r="J4" s="150"/>
      <c r="K4" s="150"/>
      <c r="L4" s="150"/>
      <c r="M4" s="150"/>
      <c r="N4" s="150"/>
      <c r="O4" s="150"/>
      <c r="P4" s="150"/>
    </row>
    <row r="5" spans="1:18" ht="11.25" customHeight="1" x14ac:dyDescent="0.25">
      <c r="A5" s="155"/>
      <c r="B5" s="156"/>
      <c r="C5" s="156"/>
      <c r="D5" s="156"/>
      <c r="E5" s="156"/>
      <c r="F5" s="156"/>
      <c r="G5" s="156"/>
      <c r="H5" s="156"/>
      <c r="I5" s="156"/>
      <c r="J5" s="156"/>
      <c r="K5" s="156"/>
      <c r="L5" s="156"/>
      <c r="M5" s="156"/>
      <c r="N5" s="156"/>
      <c r="O5" s="156"/>
      <c r="P5" s="156"/>
    </row>
    <row r="6" spans="1:18" ht="24.75" customHeight="1" x14ac:dyDescent="0.25">
      <c r="A6" s="157" t="s">
        <v>130</v>
      </c>
      <c r="B6" s="158"/>
      <c r="C6" s="158"/>
      <c r="D6" s="158"/>
      <c r="E6" s="158"/>
      <c r="F6" s="158"/>
      <c r="G6" s="158"/>
      <c r="H6" s="158"/>
      <c r="I6" s="158"/>
      <c r="J6" s="158"/>
      <c r="K6" s="158"/>
      <c r="L6" s="158"/>
      <c r="M6" s="158"/>
      <c r="N6" s="158"/>
      <c r="O6" s="158"/>
      <c r="P6" s="158"/>
    </row>
    <row r="7" spans="1:18" ht="34.5" customHeight="1" x14ac:dyDescent="0.25">
      <c r="A7" s="77"/>
      <c r="B7" s="77"/>
      <c r="C7" s="77"/>
      <c r="D7" s="76" t="s">
        <v>139</v>
      </c>
      <c r="E7" s="76" t="s">
        <v>150</v>
      </c>
      <c r="F7" s="76" t="s">
        <v>140</v>
      </c>
      <c r="G7" s="76" t="s">
        <v>141</v>
      </c>
      <c r="H7" s="76" t="s">
        <v>142</v>
      </c>
      <c r="I7" s="76" t="s">
        <v>143</v>
      </c>
      <c r="J7" s="76" t="s">
        <v>144</v>
      </c>
      <c r="K7" s="76" t="s">
        <v>145</v>
      </c>
      <c r="L7" s="76" t="s">
        <v>146</v>
      </c>
      <c r="M7" s="76" t="s">
        <v>147</v>
      </c>
      <c r="N7" s="76" t="s">
        <v>148</v>
      </c>
      <c r="O7" s="76" t="s">
        <v>149</v>
      </c>
      <c r="P7" s="77" t="s">
        <v>73</v>
      </c>
    </row>
    <row r="8" spans="1:18" ht="15.75" customHeight="1" x14ac:dyDescent="0.25">
      <c r="A8" s="78" t="s">
        <v>127</v>
      </c>
      <c r="B8" s="79" t="s">
        <v>136</v>
      </c>
      <c r="C8" s="80"/>
      <c r="D8" s="131">
        <v>35513133.280000001</v>
      </c>
      <c r="E8" s="132">
        <v>34277972.690000005</v>
      </c>
      <c r="F8" s="131">
        <v>36428894.079999998</v>
      </c>
      <c r="G8" s="81">
        <v>41539690.609999999</v>
      </c>
      <c r="H8" s="81">
        <v>40003122.289999999</v>
      </c>
      <c r="I8" s="81">
        <v>24539139.130000006</v>
      </c>
      <c r="J8" s="81">
        <v>46063335.900000006</v>
      </c>
      <c r="K8" s="82">
        <v>34564078.160000004</v>
      </c>
      <c r="L8" s="82">
        <v>42766104.359999999</v>
      </c>
      <c r="M8" s="81">
        <v>47867194.760000005</v>
      </c>
      <c r="N8" s="83">
        <v>41598634.710000001</v>
      </c>
      <c r="O8" s="81"/>
      <c r="P8" s="84">
        <f>+D8+E8+F8+G8+H8+I8+J8+L8+M8+N8+O8+K8</f>
        <v>425161299.96999997</v>
      </c>
    </row>
    <row r="9" spans="1:18" ht="15.75" customHeight="1" x14ac:dyDescent="0.25">
      <c r="A9" s="85"/>
      <c r="B9" s="86" t="s">
        <v>137</v>
      </c>
      <c r="C9" s="85"/>
      <c r="D9" s="131"/>
      <c r="E9" s="131"/>
      <c r="F9" s="133"/>
      <c r="G9" s="81">
        <v>18995942.109999999</v>
      </c>
      <c r="H9" s="81">
        <v>9595217.4800000004</v>
      </c>
      <c r="I9" s="81">
        <v>9498286.4199999999</v>
      </c>
      <c r="J9" s="81">
        <v>9498402.3100000005</v>
      </c>
      <c r="K9" s="81">
        <v>9498295.8900000006</v>
      </c>
      <c r="L9" s="81">
        <v>9498470.9100000001</v>
      </c>
      <c r="M9" s="81">
        <v>9498795.9499999993</v>
      </c>
      <c r="N9" s="81">
        <v>9498646.9100000001</v>
      </c>
      <c r="O9" s="81">
        <v>0</v>
      </c>
      <c r="P9" s="84">
        <f>+D9+E9+F9+G9+H9+I9+J9+K9+L9+M9+N9+O9</f>
        <v>85582057.980000004</v>
      </c>
      <c r="Q9" s="72"/>
    </row>
    <row r="10" spans="1:18" ht="15.75" customHeight="1" thickBot="1" x14ac:dyDescent="0.3">
      <c r="A10" s="87"/>
      <c r="B10" s="88" t="s">
        <v>83</v>
      </c>
      <c r="C10" s="88"/>
      <c r="D10" s="134">
        <f>SUM(D8:D9)</f>
        <v>35513133.280000001</v>
      </c>
      <c r="E10" s="134">
        <f t="shared" ref="E10:I10" si="0">SUM(E8:E9)</f>
        <v>34277972.690000005</v>
      </c>
      <c r="F10" s="135">
        <f t="shared" si="0"/>
        <v>36428894.079999998</v>
      </c>
      <c r="G10" s="89">
        <f t="shared" si="0"/>
        <v>60535632.719999999</v>
      </c>
      <c r="H10" s="89">
        <f t="shared" si="0"/>
        <v>49598339.769999996</v>
      </c>
      <c r="I10" s="89">
        <f t="shared" si="0"/>
        <v>34037425.550000004</v>
      </c>
      <c r="J10" s="89">
        <f t="shared" ref="J10:O10" si="1">SUM(J8:J9)</f>
        <v>55561738.210000008</v>
      </c>
      <c r="K10" s="89">
        <f t="shared" si="1"/>
        <v>44062374.050000004</v>
      </c>
      <c r="L10" s="89">
        <f t="shared" si="1"/>
        <v>52264575.269999996</v>
      </c>
      <c r="M10" s="89">
        <f t="shared" si="1"/>
        <v>57365990.710000008</v>
      </c>
      <c r="N10" s="89">
        <f t="shared" si="1"/>
        <v>51097281.620000005</v>
      </c>
      <c r="O10" s="89">
        <f t="shared" si="1"/>
        <v>0</v>
      </c>
      <c r="P10" s="84">
        <f>+D10+E10+F10+G10+H10+I10+J10+K10+L10+M10+N10+O10</f>
        <v>510743357.94999993</v>
      </c>
      <c r="Q10" s="72"/>
    </row>
    <row r="11" spans="1:18" ht="25.5" customHeight="1" thickBot="1" x14ac:dyDescent="0.3">
      <c r="A11" s="151" t="s">
        <v>63</v>
      </c>
      <c r="B11" s="153" t="s">
        <v>76</v>
      </c>
      <c r="C11" s="153" t="s">
        <v>75</v>
      </c>
      <c r="D11" s="144" t="s">
        <v>74</v>
      </c>
      <c r="E11" s="145"/>
      <c r="F11" s="145"/>
      <c r="G11" s="145"/>
      <c r="H11" s="145"/>
      <c r="I11" s="145"/>
      <c r="J11" s="145"/>
      <c r="K11" s="145"/>
      <c r="L11" s="145"/>
      <c r="M11" s="145"/>
      <c r="N11" s="145"/>
      <c r="O11" s="145"/>
      <c r="P11" s="146"/>
    </row>
    <row r="12" spans="1:18" ht="15.75" thickBot="1" x14ac:dyDescent="0.3">
      <c r="A12" s="152"/>
      <c r="B12" s="154"/>
      <c r="C12" s="154"/>
      <c r="D12" s="90" t="s">
        <v>139</v>
      </c>
      <c r="E12" s="91">
        <v>45689</v>
      </c>
      <c r="F12" s="91">
        <v>45717</v>
      </c>
      <c r="G12" s="91">
        <v>45748</v>
      </c>
      <c r="H12" s="92">
        <v>45778</v>
      </c>
      <c r="I12" s="91">
        <v>45809</v>
      </c>
      <c r="J12" s="92">
        <v>45839</v>
      </c>
      <c r="K12" s="91">
        <v>45870</v>
      </c>
      <c r="L12" s="91">
        <v>45901</v>
      </c>
      <c r="M12" s="91">
        <v>45931</v>
      </c>
      <c r="N12" s="91">
        <v>45962</v>
      </c>
      <c r="O12" s="92">
        <v>45992</v>
      </c>
      <c r="P12" s="93" t="s">
        <v>73</v>
      </c>
    </row>
    <row r="13" spans="1:18" x14ac:dyDescent="0.25">
      <c r="A13" s="67" t="s">
        <v>0</v>
      </c>
      <c r="B13" s="94"/>
      <c r="C13" s="94"/>
      <c r="D13" s="95">
        <f>D14+D20+D30+D56</f>
        <v>74748195.719999999</v>
      </c>
      <c r="E13" s="95">
        <f t="shared" ref="E13:O13" si="2">E14+E20+E30+E56</f>
        <v>30542529.350000001</v>
      </c>
      <c r="F13" s="95">
        <f t="shared" si="2"/>
        <v>22907997.449999999</v>
      </c>
      <c r="G13" s="95">
        <f t="shared" si="2"/>
        <v>57393543.109999999</v>
      </c>
      <c r="H13" s="95">
        <f t="shared" si="2"/>
        <v>35151251.100000001</v>
      </c>
      <c r="I13" s="95">
        <f t="shared" si="2"/>
        <v>28472914.469999999</v>
      </c>
      <c r="J13" s="95">
        <f t="shared" si="2"/>
        <v>47193341.080000006</v>
      </c>
      <c r="K13" s="95">
        <f t="shared" si="2"/>
        <v>45692006.610000007</v>
      </c>
      <c r="L13" s="95">
        <f t="shared" si="2"/>
        <v>43778172.689999998</v>
      </c>
      <c r="M13" s="95">
        <f t="shared" si="2"/>
        <v>76624010.030000001</v>
      </c>
      <c r="N13" s="95">
        <f t="shared" si="2"/>
        <v>44677486.560000002</v>
      </c>
      <c r="O13" s="95">
        <f t="shared" si="2"/>
        <v>0</v>
      </c>
      <c r="P13" s="95">
        <f t="shared" ref="P13:P18" si="3">+D13+E13+F13+G13+H13+I13+J13+K13+L13+M13+N13+O13</f>
        <v>507181448.17000002</v>
      </c>
    </row>
    <row r="14" spans="1:18" x14ac:dyDescent="0.25">
      <c r="A14" s="8" t="s">
        <v>1</v>
      </c>
      <c r="B14" s="70">
        <f>SUM(B15:B19)</f>
        <v>107596085.06</v>
      </c>
      <c r="C14" s="70"/>
      <c r="D14" s="69">
        <f t="shared" ref="D14:O14" si="4">SUM(D15:D19)</f>
        <v>978905.73</v>
      </c>
      <c r="E14" s="69">
        <f t="shared" si="4"/>
        <v>962905.73</v>
      </c>
      <c r="F14" s="69">
        <f t="shared" si="4"/>
        <v>962905.73</v>
      </c>
      <c r="G14" s="69">
        <f t="shared" si="4"/>
        <v>21551472.68</v>
      </c>
      <c r="H14" s="69">
        <f t="shared" si="4"/>
        <v>958239.33</v>
      </c>
      <c r="I14" s="69">
        <f t="shared" si="4"/>
        <v>167000</v>
      </c>
      <c r="J14" s="69">
        <f t="shared" si="4"/>
        <v>167000</v>
      </c>
      <c r="K14" s="69">
        <f t="shared" si="4"/>
        <v>167000</v>
      </c>
      <c r="L14" s="69">
        <f t="shared" si="4"/>
        <v>167000</v>
      </c>
      <c r="M14" s="69">
        <f t="shared" si="4"/>
        <v>20465916.859999999</v>
      </c>
      <c r="N14" s="69">
        <f t="shared" si="4"/>
        <v>167000</v>
      </c>
      <c r="O14" s="69">
        <f t="shared" si="4"/>
        <v>0</v>
      </c>
      <c r="P14" s="96">
        <f>+D14+E14+F14+G14+H14+I14+J14+K14+L14+M14+N14+O14</f>
        <v>46715346.060000002</v>
      </c>
      <c r="Q14" s="140">
        <f>G14+H14+I14</f>
        <v>22676712.009999998</v>
      </c>
      <c r="R14" s="139">
        <f>Q14/B87</f>
        <v>3.7229380335442701E-2</v>
      </c>
    </row>
    <row r="15" spans="1:18" x14ac:dyDescent="0.25">
      <c r="A15" s="9" t="s">
        <v>2</v>
      </c>
      <c r="B15" s="97">
        <v>59029227.325000003</v>
      </c>
      <c r="C15" s="97"/>
      <c r="D15" s="98">
        <v>208000</v>
      </c>
      <c r="E15" s="99">
        <f>'[1]CONS. FUENTES FINAN'!$J$27</f>
        <v>208000</v>
      </c>
      <c r="F15" s="100">
        <v>208000</v>
      </c>
      <c r="G15" s="99">
        <v>208000</v>
      </c>
      <c r="H15" s="100">
        <v>208000</v>
      </c>
      <c r="I15" s="101">
        <v>167000</v>
      </c>
      <c r="J15" s="102">
        <v>167000</v>
      </c>
      <c r="K15" s="102">
        <v>167000</v>
      </c>
      <c r="L15" s="102">
        <v>167000</v>
      </c>
      <c r="M15" s="102">
        <v>167000</v>
      </c>
      <c r="N15" s="103">
        <f>'[2]CONS. FUENTES FINAN'!$J$27</f>
        <v>167000</v>
      </c>
      <c r="O15" s="103"/>
      <c r="P15" s="96">
        <f t="shared" si="3"/>
        <v>2042000</v>
      </c>
    </row>
    <row r="16" spans="1:18" x14ac:dyDescent="0.25">
      <c r="A16" s="9" t="s">
        <v>3</v>
      </c>
      <c r="B16" s="97">
        <v>48566857.734999999</v>
      </c>
      <c r="C16" s="97"/>
      <c r="D16" s="98">
        <v>770905.73</v>
      </c>
      <c r="E16" s="103">
        <f>'[1]CONS. FUENTES FINAN'!$J$51</f>
        <v>754905.73</v>
      </c>
      <c r="F16" s="104">
        <v>754905.73</v>
      </c>
      <c r="G16" s="103">
        <v>21343472.68</v>
      </c>
      <c r="H16" s="104">
        <v>750239.33</v>
      </c>
      <c r="I16" s="105"/>
      <c r="J16" s="102"/>
      <c r="K16" s="102"/>
      <c r="L16" s="102"/>
      <c r="M16" s="102">
        <v>20298916.859999999</v>
      </c>
      <c r="N16" s="103"/>
      <c r="O16" s="103"/>
      <c r="P16" s="96">
        <f t="shared" si="3"/>
        <v>44673346.060000002</v>
      </c>
    </row>
    <row r="17" spans="1:19" ht="25.5" customHeight="1" x14ac:dyDescent="0.25">
      <c r="A17" s="9" t="s">
        <v>4</v>
      </c>
      <c r="B17" s="97"/>
      <c r="C17" s="97"/>
      <c r="D17" s="107"/>
      <c r="E17" s="106"/>
      <c r="F17" s="107"/>
      <c r="G17" s="106"/>
      <c r="H17" s="107"/>
      <c r="I17" s="107"/>
      <c r="J17" s="102"/>
      <c r="K17" s="102"/>
      <c r="L17" s="102"/>
      <c r="M17" s="102"/>
      <c r="N17" s="102"/>
      <c r="O17" s="102"/>
      <c r="P17" s="96">
        <f t="shared" si="3"/>
        <v>0</v>
      </c>
      <c r="Q17" s="1"/>
    </row>
    <row r="18" spans="1:19" ht="27" customHeight="1" x14ac:dyDescent="0.25">
      <c r="A18" s="9" t="s">
        <v>5</v>
      </c>
      <c r="B18" s="97"/>
      <c r="C18" s="97"/>
      <c r="D18" s="107"/>
      <c r="E18" s="106"/>
      <c r="F18" s="107"/>
      <c r="G18" s="106"/>
      <c r="H18" s="107"/>
      <c r="I18" s="106"/>
      <c r="J18" s="102"/>
      <c r="K18" s="102"/>
      <c r="L18" s="102"/>
      <c r="M18" s="102"/>
      <c r="N18" s="102"/>
      <c r="O18" s="102"/>
      <c r="P18" s="96">
        <f t="shared" si="3"/>
        <v>0</v>
      </c>
    </row>
    <row r="19" spans="1:19" ht="25.5" x14ac:dyDescent="0.25">
      <c r="A19" s="9" t="s">
        <v>6</v>
      </c>
      <c r="B19" s="97"/>
      <c r="C19" s="97"/>
      <c r="D19" s="98"/>
      <c r="E19" s="108"/>
      <c r="F19" s="108"/>
      <c r="G19" s="103"/>
      <c r="H19" s="109"/>
      <c r="I19" s="102"/>
      <c r="J19" s="102"/>
      <c r="K19" s="102"/>
      <c r="L19" s="102"/>
      <c r="M19" s="102"/>
      <c r="N19" s="103"/>
      <c r="O19" s="103"/>
      <c r="P19" s="96">
        <f t="shared" ref="P19:P78" si="5">+D19+E19+F19+G19+H19+I19+J19+K19+L19+M19+N19+O19</f>
        <v>0</v>
      </c>
    </row>
    <row r="20" spans="1:19" x14ac:dyDescent="0.25">
      <c r="A20" s="8" t="s">
        <v>7</v>
      </c>
      <c r="B20" s="70">
        <f>SUM(B21:B29)</f>
        <v>22688840.1065</v>
      </c>
      <c r="C20" s="70"/>
      <c r="D20" s="129">
        <f t="shared" ref="D20:H20" si="6">SUM(D21:D29)</f>
        <v>4112814.0699999994</v>
      </c>
      <c r="E20" s="69">
        <f t="shared" si="6"/>
        <v>1314427.99</v>
      </c>
      <c r="F20" s="69">
        <f t="shared" si="6"/>
        <v>2437587.56</v>
      </c>
      <c r="G20" s="69">
        <f>SUM(G21:G29)</f>
        <v>911252.57</v>
      </c>
      <c r="H20" s="69">
        <f t="shared" si="6"/>
        <v>1776333.28</v>
      </c>
      <c r="I20" s="69">
        <f t="shared" ref="I20:O20" si="7">SUM(I21:I29)</f>
        <v>2138459.23</v>
      </c>
      <c r="J20" s="69">
        <f t="shared" si="7"/>
        <v>4005290.5300000003</v>
      </c>
      <c r="K20" s="69">
        <f t="shared" si="7"/>
        <v>5098570.28</v>
      </c>
      <c r="L20" s="69">
        <f t="shared" si="7"/>
        <v>1495355.15</v>
      </c>
      <c r="M20" s="69">
        <f t="shared" si="7"/>
        <v>1601102.7</v>
      </c>
      <c r="N20" s="69">
        <f t="shared" si="7"/>
        <v>1853015.28</v>
      </c>
      <c r="O20" s="69">
        <f t="shared" si="7"/>
        <v>0</v>
      </c>
      <c r="P20" s="96">
        <f>+D20+E20+F20+G20+H20+I20+J20+K20+L20+M20+N20+O20</f>
        <v>26744208.640000001</v>
      </c>
      <c r="Q20" s="128">
        <f>G20+H20+I20</f>
        <v>4826045.08</v>
      </c>
      <c r="R20" s="139">
        <f>Q20/B87</f>
        <v>7.9231357579564732E-3</v>
      </c>
    </row>
    <row r="21" spans="1:19" x14ac:dyDescent="0.25">
      <c r="A21" s="9" t="s">
        <v>8</v>
      </c>
      <c r="B21" s="97">
        <v>2678888.1700000004</v>
      </c>
      <c r="C21" s="97"/>
      <c r="D21" s="98">
        <v>205740.68</v>
      </c>
      <c r="E21" s="99">
        <f>'[1]CONS. FUENTES FINAN'!$J$88</f>
        <v>510404.35</v>
      </c>
      <c r="F21" s="99">
        <v>211197.89</v>
      </c>
      <c r="G21" s="100">
        <v>203370.62</v>
      </c>
      <c r="H21" s="100">
        <v>197696.32</v>
      </c>
      <c r="I21" s="110">
        <v>199647.27000000002</v>
      </c>
      <c r="J21" s="102">
        <v>204146.6</v>
      </c>
      <c r="K21" s="102">
        <v>203480.26</v>
      </c>
      <c r="L21" s="102">
        <v>203480.26</v>
      </c>
      <c r="M21" s="102">
        <v>199237.05</v>
      </c>
      <c r="N21" s="103">
        <v>209490.58</v>
      </c>
      <c r="O21" s="103"/>
      <c r="P21" s="96">
        <f>+D21+E21+F21+G21+H21+I21+J21+K21+L21+M21+N21+O21</f>
        <v>2547891.88</v>
      </c>
      <c r="S21" s="139"/>
    </row>
    <row r="22" spans="1:19" ht="25.5" customHeight="1" x14ac:dyDescent="0.25">
      <c r="A22" s="9" t="s">
        <v>9</v>
      </c>
      <c r="B22" s="97">
        <v>9936514.5389999989</v>
      </c>
      <c r="C22" s="97"/>
      <c r="D22" s="107">
        <v>64752.5</v>
      </c>
      <c r="E22" s="104">
        <f>'[1]CONS. FUENTES FINAN'!$J$106</f>
        <v>1976.5</v>
      </c>
      <c r="F22" s="104">
        <v>64664</v>
      </c>
      <c r="G22" s="104">
        <v>15340</v>
      </c>
      <c r="H22" s="104"/>
      <c r="I22" s="102">
        <v>354</v>
      </c>
      <c r="J22" s="102">
        <v>1799005.82</v>
      </c>
      <c r="K22" s="102">
        <v>4012</v>
      </c>
      <c r="L22" s="102">
        <v>59000</v>
      </c>
      <c r="M22" s="102">
        <v>620738</v>
      </c>
      <c r="N22" s="103">
        <v>133871</v>
      </c>
      <c r="O22" s="103"/>
      <c r="P22" s="96">
        <f t="shared" si="5"/>
        <v>2763713.8200000003</v>
      </c>
    </row>
    <row r="23" spans="1:19" x14ac:dyDescent="0.25">
      <c r="A23" s="9" t="s">
        <v>10</v>
      </c>
      <c r="B23" s="97">
        <v>658768.75</v>
      </c>
      <c r="C23" s="97"/>
      <c r="D23" s="98"/>
      <c r="E23" s="104">
        <f>'[1]CONS. FUENTES FINAN'!$J$111</f>
        <v>0</v>
      </c>
      <c r="F23" s="104"/>
      <c r="G23" s="104">
        <v>99204</v>
      </c>
      <c r="H23" s="104">
        <v>72800</v>
      </c>
      <c r="I23" s="102">
        <v>25784</v>
      </c>
      <c r="J23" s="102">
        <v>20200</v>
      </c>
      <c r="K23" s="102">
        <v>45800</v>
      </c>
      <c r="L23" s="102">
        <v>45800</v>
      </c>
      <c r="M23" s="102">
        <v>43970</v>
      </c>
      <c r="N23" s="103">
        <v>42900</v>
      </c>
      <c r="O23" s="103"/>
      <c r="P23" s="96">
        <f t="shared" si="5"/>
        <v>396458</v>
      </c>
    </row>
    <row r="24" spans="1:19" x14ac:dyDescent="0.25">
      <c r="A24" s="9" t="s">
        <v>11</v>
      </c>
      <c r="B24" s="97">
        <v>188782.63750000001</v>
      </c>
      <c r="C24" s="97"/>
      <c r="D24" s="107">
        <v>3515</v>
      </c>
      <c r="E24" s="104">
        <f>'[1]CONS. FUENTES FINAN'!$J$116</f>
        <v>3600</v>
      </c>
      <c r="F24" s="104"/>
      <c r="G24" s="104"/>
      <c r="H24" s="104"/>
      <c r="I24" s="102">
        <v>3600</v>
      </c>
      <c r="J24" s="102">
        <v>3600</v>
      </c>
      <c r="K24" s="102">
        <v>9256.59</v>
      </c>
      <c r="L24" s="102">
        <v>14428.619999999999</v>
      </c>
      <c r="M24" s="102">
        <v>23211.829999999998</v>
      </c>
      <c r="N24" s="103">
        <v>9791.36</v>
      </c>
      <c r="O24" s="103"/>
      <c r="P24" s="96">
        <f t="shared" si="5"/>
        <v>71003.399999999994</v>
      </c>
    </row>
    <row r="25" spans="1:19" x14ac:dyDescent="0.25">
      <c r="A25" s="9" t="s">
        <v>12</v>
      </c>
      <c r="B25" s="97">
        <v>547749.77500000002</v>
      </c>
      <c r="C25" s="97"/>
      <c r="D25" s="107">
        <v>32910.199999999997</v>
      </c>
      <c r="E25" s="104"/>
      <c r="F25" s="104"/>
      <c r="G25" s="104"/>
      <c r="H25" s="104"/>
      <c r="I25" s="102"/>
      <c r="J25" s="102"/>
      <c r="K25" s="102">
        <v>159199.92000000001</v>
      </c>
      <c r="L25" s="102"/>
      <c r="M25" s="102"/>
      <c r="N25" s="103">
        <v>159119.92000000001</v>
      </c>
      <c r="O25" s="103"/>
      <c r="P25" s="96">
        <f t="shared" si="5"/>
        <v>351230.04000000004</v>
      </c>
    </row>
    <row r="26" spans="1:19" x14ac:dyDescent="0.25">
      <c r="A26" s="9" t="s">
        <v>13</v>
      </c>
      <c r="B26" s="97">
        <v>22679.112500000003</v>
      </c>
      <c r="C26" s="97"/>
      <c r="D26" s="107"/>
      <c r="E26" s="107"/>
      <c r="F26" s="105"/>
      <c r="G26" s="105"/>
      <c r="H26" s="104"/>
      <c r="I26" s="102"/>
      <c r="J26" s="102"/>
      <c r="K26" s="102"/>
      <c r="L26" s="102">
        <v>18143.29</v>
      </c>
      <c r="M26" s="102"/>
      <c r="N26" s="103"/>
      <c r="O26" s="103"/>
      <c r="P26" s="96">
        <f t="shared" si="5"/>
        <v>18143.29</v>
      </c>
    </row>
    <row r="27" spans="1:19" ht="23.25" customHeight="1" x14ac:dyDescent="0.25">
      <c r="A27" s="9" t="s">
        <v>14</v>
      </c>
      <c r="B27" s="97">
        <v>4751967.1000000006</v>
      </c>
      <c r="C27" s="97"/>
      <c r="D27" s="107">
        <v>3108585.8499999996</v>
      </c>
      <c r="E27" s="104">
        <f>'[1]CONS. FUENTES FINAN'!$J$157</f>
        <v>147891.33000000002</v>
      </c>
      <c r="F27" s="104">
        <v>1700938</v>
      </c>
      <c r="G27" s="104">
        <v>161050</v>
      </c>
      <c r="H27" s="104">
        <v>849435.86</v>
      </c>
      <c r="I27" s="102">
        <v>1131514.8899999999</v>
      </c>
      <c r="J27" s="102">
        <v>1720339.99</v>
      </c>
      <c r="K27" s="102">
        <v>3677398.73</v>
      </c>
      <c r="L27" s="102">
        <v>87349.8</v>
      </c>
      <c r="M27" s="102">
        <v>563299.98</v>
      </c>
      <c r="N27" s="103">
        <v>1141314.18</v>
      </c>
      <c r="O27" s="103"/>
      <c r="P27" s="96">
        <f t="shared" si="5"/>
        <v>14289118.610000001</v>
      </c>
    </row>
    <row r="28" spans="1:19" ht="30" customHeight="1" x14ac:dyDescent="0.25">
      <c r="A28" s="9" t="s">
        <v>15</v>
      </c>
      <c r="B28" s="137">
        <v>3903490.0225</v>
      </c>
      <c r="C28" s="137"/>
      <c r="D28" s="138">
        <v>697309.84</v>
      </c>
      <c r="E28" s="136">
        <f>'[1]CONS. FUENTES FINAN'!$J$179</f>
        <v>650555.81000000006</v>
      </c>
      <c r="F28" s="136">
        <v>460787.67</v>
      </c>
      <c r="G28" s="104">
        <v>432287.94999999995</v>
      </c>
      <c r="H28" s="104">
        <v>656401.10000000009</v>
      </c>
      <c r="I28" s="102">
        <v>777559.07</v>
      </c>
      <c r="J28" s="102">
        <v>257998.12000000002</v>
      </c>
      <c r="K28" s="102">
        <v>999422.78</v>
      </c>
      <c r="L28" s="102">
        <v>1067153.18</v>
      </c>
      <c r="M28" s="102">
        <v>150645.84</v>
      </c>
      <c r="N28" s="103">
        <v>156528.24</v>
      </c>
      <c r="O28" s="103"/>
      <c r="P28" s="96">
        <f>+D28+E28+F28+G28+H28+I28+J28+K28+L28+M28+N28+O28</f>
        <v>6306649.5999999996</v>
      </c>
    </row>
    <row r="29" spans="1:19" ht="25.5" customHeight="1" x14ac:dyDescent="0.25">
      <c r="A29" s="9" t="s">
        <v>16</v>
      </c>
      <c r="B29" s="97"/>
      <c r="C29" s="97"/>
      <c r="D29" s="107"/>
      <c r="E29" s="106"/>
      <c r="F29" s="111"/>
      <c r="G29" s="112"/>
      <c r="H29" s="109"/>
      <c r="I29" s="113"/>
      <c r="J29" s="102"/>
      <c r="K29" s="102"/>
      <c r="L29" s="102"/>
      <c r="M29" s="102"/>
      <c r="N29" s="103"/>
      <c r="O29" s="103"/>
      <c r="P29" s="96">
        <f>+D29+E29+F29+G29+H29+I29+J29+K29+L29+M29+N29+O29</f>
        <v>0</v>
      </c>
    </row>
    <row r="30" spans="1:19" x14ac:dyDescent="0.25">
      <c r="A30" s="8" t="s">
        <v>17</v>
      </c>
      <c r="B30" s="70">
        <f>SUM(B31:B39)</f>
        <v>461865990.80364293</v>
      </c>
      <c r="C30" s="70"/>
      <c r="D30" s="129">
        <f t="shared" ref="D30:O30" si="8">SUM(D31:D39)</f>
        <v>67606487.090000004</v>
      </c>
      <c r="E30" s="69">
        <f t="shared" si="8"/>
        <v>26804671.630000003</v>
      </c>
      <c r="F30" s="69">
        <f t="shared" si="8"/>
        <v>19381758.16</v>
      </c>
      <c r="G30" s="69">
        <f t="shared" si="8"/>
        <v>33412266.16</v>
      </c>
      <c r="H30" s="69">
        <f t="shared" si="8"/>
        <v>32156342.550000001</v>
      </c>
      <c r="I30" s="69">
        <f t="shared" si="8"/>
        <v>24803761</v>
      </c>
      <c r="J30" s="69">
        <f t="shared" si="8"/>
        <v>42425182.470000006</v>
      </c>
      <c r="K30" s="69">
        <f t="shared" si="8"/>
        <v>32310259.380000003</v>
      </c>
      <c r="L30" s="69">
        <f t="shared" si="8"/>
        <v>40504911.210000001</v>
      </c>
      <c r="M30" s="69">
        <f t="shared" si="8"/>
        <v>53182713.740000002</v>
      </c>
      <c r="N30" s="69">
        <f t="shared" si="8"/>
        <v>40488462.980000004</v>
      </c>
      <c r="O30" s="69">
        <f t="shared" si="8"/>
        <v>0</v>
      </c>
      <c r="P30" s="96">
        <f>+D30+E30+F30+G30+H30+I30+J30+K30+L30+M30+N30+O30</f>
        <v>413076816.37</v>
      </c>
      <c r="Q30" s="128">
        <f>G30+H30+I30</f>
        <v>90372369.710000008</v>
      </c>
      <c r="R30" s="139">
        <f>Q30/B87</f>
        <v>0.14836839318968059</v>
      </c>
    </row>
    <row r="31" spans="1:19" ht="25.5" x14ac:dyDescent="0.25">
      <c r="A31" s="9" t="s">
        <v>18</v>
      </c>
      <c r="B31" s="97">
        <v>35171508.230000004</v>
      </c>
      <c r="C31" s="97"/>
      <c r="D31" s="114">
        <v>1487781.6</v>
      </c>
      <c r="E31" s="114">
        <f>'[1]CONS. FUENTES FINAN'!$J$213</f>
        <v>1211812.3</v>
      </c>
      <c r="F31" s="114">
        <v>1851480.2999999998</v>
      </c>
      <c r="G31" s="100">
        <v>3070178.1</v>
      </c>
      <c r="H31" s="100">
        <v>539046.75</v>
      </c>
      <c r="I31" s="101">
        <v>1137264</v>
      </c>
      <c r="J31" s="102">
        <v>4317211.1400000006</v>
      </c>
      <c r="K31" s="102">
        <v>318211.28000000003</v>
      </c>
      <c r="L31" s="102">
        <v>735339.2</v>
      </c>
      <c r="M31" s="102">
        <v>4051819.8400000003</v>
      </c>
      <c r="N31" s="103">
        <v>2986722.91</v>
      </c>
      <c r="O31" s="103"/>
      <c r="P31" s="96">
        <f t="shared" si="5"/>
        <v>21706867.420000002</v>
      </c>
    </row>
    <row r="32" spans="1:19" x14ac:dyDescent="0.25">
      <c r="A32" s="9" t="s">
        <v>19</v>
      </c>
      <c r="B32" s="97">
        <v>340506.32500000001</v>
      </c>
      <c r="C32" s="97"/>
      <c r="D32" s="107">
        <v>96124.040000000008</v>
      </c>
      <c r="E32" s="107">
        <f>'[1]CONS. FUENTES FINAN'!$J$225</f>
        <v>0</v>
      </c>
      <c r="F32" s="107">
        <v>3000</v>
      </c>
      <c r="G32" s="104">
        <v>179921</v>
      </c>
      <c r="H32" s="104">
        <v>18206.5</v>
      </c>
      <c r="I32" s="105">
        <v>1100</v>
      </c>
      <c r="J32" s="102"/>
      <c r="K32" s="102"/>
      <c r="L32" s="102">
        <v>2770</v>
      </c>
      <c r="M32" s="102">
        <v>75540</v>
      </c>
      <c r="N32" s="103"/>
      <c r="O32" s="103"/>
      <c r="P32" s="96">
        <f t="shared" si="5"/>
        <v>376661.54000000004</v>
      </c>
    </row>
    <row r="33" spans="1:16" ht="25.5" x14ac:dyDescent="0.25">
      <c r="A33" s="9" t="s">
        <v>20</v>
      </c>
      <c r="B33" s="97">
        <v>3253384.6375000002</v>
      </c>
      <c r="C33" s="97"/>
      <c r="D33" s="107">
        <v>760120.24</v>
      </c>
      <c r="E33" s="107">
        <f>'[1]CONS. FUENTES FINAN'!$J$232</f>
        <v>166375.65</v>
      </c>
      <c r="F33" s="107">
        <v>433763.33999999997</v>
      </c>
      <c r="G33" s="104"/>
      <c r="H33" s="104">
        <v>230583.56</v>
      </c>
      <c r="I33" s="105">
        <v>417625.06</v>
      </c>
      <c r="J33" s="102"/>
      <c r="K33" s="102">
        <v>98754.2</v>
      </c>
      <c r="L33" s="102">
        <v>615842.77</v>
      </c>
      <c r="M33" s="102">
        <v>430464</v>
      </c>
      <c r="N33" s="103">
        <v>707595.16</v>
      </c>
      <c r="O33" s="103"/>
      <c r="P33" s="96">
        <f>+D33+E33+F33+G33+H33+I33+J33+K33+L33+M33+N33+O33</f>
        <v>3861123.9800000004</v>
      </c>
    </row>
    <row r="34" spans="1:16" x14ac:dyDescent="0.25">
      <c r="A34" s="9" t="s">
        <v>21</v>
      </c>
      <c r="B34" s="97">
        <v>225267938.91000003</v>
      </c>
      <c r="C34" s="97"/>
      <c r="D34" s="107">
        <v>27102768</v>
      </c>
      <c r="E34" s="104">
        <f>'[1]CONS. FUENTES FINAN'!$H$245</f>
        <v>14689580</v>
      </c>
      <c r="F34" s="104">
        <v>5117075</v>
      </c>
      <c r="G34" s="104">
        <v>14607091.699999999</v>
      </c>
      <c r="H34" s="104">
        <v>14339156</v>
      </c>
      <c r="I34" s="105">
        <v>6500965</v>
      </c>
      <c r="J34" s="102">
        <v>18606266.719999999</v>
      </c>
      <c r="K34" s="102">
        <v>15992208.5</v>
      </c>
      <c r="L34" s="102">
        <v>18474555</v>
      </c>
      <c r="M34" s="102">
        <v>18979957.02</v>
      </c>
      <c r="N34" s="103">
        <v>15187511.84</v>
      </c>
      <c r="O34" s="103"/>
      <c r="P34" s="96">
        <f t="shared" si="5"/>
        <v>169597134.78000003</v>
      </c>
    </row>
    <row r="35" spans="1:16" ht="25.5" x14ac:dyDescent="0.25">
      <c r="A35" s="9" t="s">
        <v>22</v>
      </c>
      <c r="B35" s="97">
        <v>5945617.6299999999</v>
      </c>
      <c r="C35" s="97"/>
      <c r="D35" s="107">
        <v>293866.91000000003</v>
      </c>
      <c r="E35" s="104"/>
      <c r="F35" s="104">
        <v>227394.99</v>
      </c>
      <c r="G35" s="104">
        <v>533565.17000000004</v>
      </c>
      <c r="H35" s="104">
        <v>206.1</v>
      </c>
      <c r="I35" s="105">
        <v>267488.3</v>
      </c>
      <c r="J35" s="102">
        <v>482603.1</v>
      </c>
      <c r="K35" s="102">
        <v>835821.66</v>
      </c>
      <c r="L35" s="102">
        <v>11705.01</v>
      </c>
      <c r="M35" s="102">
        <v>730270.15</v>
      </c>
      <c r="N35" s="103"/>
      <c r="O35" s="103"/>
      <c r="P35" s="96">
        <f t="shared" si="5"/>
        <v>3382921.39</v>
      </c>
    </row>
    <row r="36" spans="1:16" ht="25.5" x14ac:dyDescent="0.25">
      <c r="A36" s="9" t="s">
        <v>23</v>
      </c>
      <c r="B36" s="97">
        <v>401326.41249999998</v>
      </c>
      <c r="C36" s="97"/>
      <c r="D36" s="107"/>
      <c r="E36" s="107"/>
      <c r="F36" s="107">
        <v>146270.26999999999</v>
      </c>
      <c r="G36" s="104"/>
      <c r="H36" s="104">
        <v>730</v>
      </c>
      <c r="I36" s="105">
        <v>6026.26</v>
      </c>
      <c r="J36" s="102">
        <v>2824</v>
      </c>
      <c r="K36" s="102"/>
      <c r="L36" s="102">
        <v>13659</v>
      </c>
      <c r="M36" s="102">
        <v>24845.41</v>
      </c>
      <c r="N36" s="103">
        <v>11487.78</v>
      </c>
      <c r="O36" s="103"/>
      <c r="P36" s="96">
        <f t="shared" si="5"/>
        <v>205842.72</v>
      </c>
    </row>
    <row r="37" spans="1:16" ht="25.5" x14ac:dyDescent="0.25">
      <c r="A37" s="9" t="s">
        <v>24</v>
      </c>
      <c r="B37" s="97">
        <v>80470011.925000012</v>
      </c>
      <c r="C37" s="97"/>
      <c r="D37" s="107">
        <v>19628480.91</v>
      </c>
      <c r="E37" s="107">
        <f>'[1]CONS. FUENTES FINAN'!$H$286</f>
        <v>3151752.0300000003</v>
      </c>
      <c r="F37" s="98">
        <v>7038786.5600000005</v>
      </c>
      <c r="G37" s="104">
        <v>4145288.7899999996</v>
      </c>
      <c r="H37" s="104">
        <v>6477867.3399999999</v>
      </c>
      <c r="I37" s="105">
        <v>7693639.4400000004</v>
      </c>
      <c r="J37" s="102">
        <v>11401629.600000001</v>
      </c>
      <c r="K37" s="102">
        <v>8376656.1600000001</v>
      </c>
      <c r="L37" s="102">
        <v>10424974.51</v>
      </c>
      <c r="M37" s="102">
        <v>15531997.390000001</v>
      </c>
      <c r="N37" s="103">
        <v>10512666.609999999</v>
      </c>
      <c r="O37" s="103"/>
      <c r="P37" s="96">
        <f t="shared" si="5"/>
        <v>104383739.34</v>
      </c>
    </row>
    <row r="38" spans="1:16" ht="38.25" x14ac:dyDescent="0.25">
      <c r="A38" s="9" t="s">
        <v>25</v>
      </c>
      <c r="B38" s="106"/>
      <c r="C38" s="106"/>
      <c r="D38" s="107"/>
      <c r="E38" s="107"/>
      <c r="F38" s="107"/>
      <c r="G38" s="107"/>
      <c r="H38" s="105"/>
      <c r="I38" s="98"/>
      <c r="J38" s="102"/>
      <c r="K38" s="102"/>
      <c r="L38" s="115"/>
      <c r="M38" s="102"/>
      <c r="N38" s="103"/>
      <c r="O38" s="115"/>
      <c r="P38" s="96">
        <f t="shared" si="5"/>
        <v>0</v>
      </c>
    </row>
    <row r="39" spans="1:16" x14ac:dyDescent="0.25">
      <c r="A39" s="9" t="s">
        <v>26</v>
      </c>
      <c r="B39" s="97">
        <v>111015696.73364286</v>
      </c>
      <c r="C39" s="97"/>
      <c r="D39" s="107">
        <v>18237345.389999993</v>
      </c>
      <c r="E39" s="103">
        <f>'[1]CONS. FUENTES FINAN'!$H$308</f>
        <v>7585151.6500000004</v>
      </c>
      <c r="F39" s="104">
        <v>4563987.7</v>
      </c>
      <c r="G39" s="104">
        <v>10876221.399999999</v>
      </c>
      <c r="H39" s="104">
        <f>10518546.3+32000</f>
        <v>10550546.300000001</v>
      </c>
      <c r="I39" s="105">
        <v>8779652.9399999995</v>
      </c>
      <c r="J39" s="102">
        <v>7614647.9100000011</v>
      </c>
      <c r="K39" s="102">
        <v>6688607.5800000001</v>
      </c>
      <c r="L39" s="102">
        <v>10226065.720000001</v>
      </c>
      <c r="M39" s="102">
        <v>13357819.93</v>
      </c>
      <c r="N39" s="103">
        <v>11082478.68</v>
      </c>
      <c r="O39" s="103"/>
      <c r="P39" s="96">
        <f t="shared" si="5"/>
        <v>109562525.19999999</v>
      </c>
    </row>
    <row r="40" spans="1:16" x14ac:dyDescent="0.25">
      <c r="A40" s="8" t="s">
        <v>27</v>
      </c>
      <c r="B40" s="116"/>
      <c r="C40" s="116"/>
      <c r="D40" s="121"/>
      <c r="E40" s="116"/>
      <c r="F40" s="116"/>
      <c r="G40" s="116"/>
      <c r="H40" s="116"/>
      <c r="I40" s="102"/>
      <c r="J40" s="102"/>
      <c r="K40" s="102"/>
      <c r="L40" s="102"/>
      <c r="M40" s="102"/>
      <c r="N40" s="103"/>
      <c r="O40" s="103"/>
      <c r="P40" s="96">
        <f>+D40+E40+F40+G40+H40+I40+J40+K40+L40+M40+N40+O40</f>
        <v>0</v>
      </c>
    </row>
    <row r="41" spans="1:16" ht="25.5" x14ac:dyDescent="0.25">
      <c r="A41" s="9" t="s">
        <v>28</v>
      </c>
      <c r="B41" s="97"/>
      <c r="C41" s="97"/>
      <c r="D41" s="107"/>
      <c r="E41" s="106"/>
      <c r="F41" s="106"/>
      <c r="G41" s="106"/>
      <c r="H41" s="106"/>
      <c r="I41" s="102"/>
      <c r="J41" s="102"/>
      <c r="K41" s="102"/>
      <c r="L41" s="102"/>
      <c r="M41" s="102"/>
      <c r="N41" s="103"/>
      <c r="O41" s="117"/>
      <c r="P41" s="96">
        <f t="shared" si="5"/>
        <v>0</v>
      </c>
    </row>
    <row r="42" spans="1:16" ht="25.5" x14ac:dyDescent="0.25">
      <c r="A42" s="9" t="s">
        <v>29</v>
      </c>
      <c r="B42" s="106"/>
      <c r="C42" s="106"/>
      <c r="D42" s="107"/>
      <c r="E42" s="106"/>
      <c r="F42" s="106"/>
      <c r="G42" s="106"/>
      <c r="H42" s="106"/>
      <c r="I42" s="102"/>
      <c r="J42" s="102"/>
      <c r="K42" s="102"/>
      <c r="L42" s="102"/>
      <c r="M42" s="102"/>
      <c r="N42" s="97"/>
      <c r="O42" s="103"/>
      <c r="P42" s="96">
        <f t="shared" si="5"/>
        <v>0</v>
      </c>
    </row>
    <row r="43" spans="1:16" ht="25.5" x14ac:dyDescent="0.25">
      <c r="A43" s="9" t="s">
        <v>30</v>
      </c>
      <c r="B43" s="106"/>
      <c r="C43" s="106"/>
      <c r="D43" s="107"/>
      <c r="E43" s="106"/>
      <c r="F43" s="106"/>
      <c r="G43" s="106"/>
      <c r="H43" s="106"/>
      <c r="I43" s="102"/>
      <c r="J43" s="102"/>
      <c r="K43" s="102"/>
      <c r="L43" s="102"/>
      <c r="M43" s="102"/>
      <c r="N43" s="97"/>
      <c r="O43" s="117"/>
      <c r="P43" s="96">
        <f t="shared" si="5"/>
        <v>0</v>
      </c>
    </row>
    <row r="44" spans="1:16" ht="25.5" x14ac:dyDescent="0.25">
      <c r="A44" s="9" t="s">
        <v>31</v>
      </c>
      <c r="B44" s="106"/>
      <c r="C44" s="106"/>
      <c r="D44" s="107"/>
      <c r="E44" s="106"/>
      <c r="F44" s="106"/>
      <c r="G44" s="106"/>
      <c r="H44" s="106"/>
      <c r="I44" s="102"/>
      <c r="J44" s="102"/>
      <c r="K44" s="102"/>
      <c r="L44" s="102"/>
      <c r="M44" s="102"/>
      <c r="N44" s="97"/>
      <c r="O44" s="117"/>
      <c r="P44" s="96">
        <f t="shared" si="5"/>
        <v>0</v>
      </c>
    </row>
    <row r="45" spans="1:16" ht="25.5" x14ac:dyDescent="0.25">
      <c r="A45" s="9" t="s">
        <v>32</v>
      </c>
      <c r="B45" s="106"/>
      <c r="C45" s="106">
        <v>0</v>
      </c>
      <c r="D45" s="107"/>
      <c r="E45" s="106"/>
      <c r="F45" s="106"/>
      <c r="G45" s="106"/>
      <c r="H45" s="106"/>
      <c r="I45" s="102"/>
      <c r="J45" s="102"/>
      <c r="K45" s="102"/>
      <c r="L45" s="102"/>
      <c r="M45" s="102"/>
      <c r="N45" s="97"/>
      <c r="O45" s="117"/>
      <c r="P45" s="96">
        <f t="shared" si="5"/>
        <v>0</v>
      </c>
    </row>
    <row r="46" spans="1:16" ht="25.5" x14ac:dyDescent="0.25">
      <c r="A46" s="9" t="s">
        <v>33</v>
      </c>
      <c r="B46" s="106"/>
      <c r="C46" s="106">
        <v>0</v>
      </c>
      <c r="D46" s="107"/>
      <c r="E46" s="106"/>
      <c r="F46" s="106"/>
      <c r="G46" s="106"/>
      <c r="H46" s="106"/>
      <c r="I46" s="102"/>
      <c r="J46" s="102"/>
      <c r="K46" s="102"/>
      <c r="L46" s="102"/>
      <c r="M46" s="102"/>
      <c r="N46" s="97"/>
      <c r="O46" s="117"/>
      <c r="P46" s="96">
        <f t="shared" si="5"/>
        <v>0</v>
      </c>
    </row>
    <row r="47" spans="1:16" ht="25.5" x14ac:dyDescent="0.25">
      <c r="A47" s="9" t="s">
        <v>34</v>
      </c>
      <c r="B47" s="106"/>
      <c r="C47" s="106">
        <v>0</v>
      </c>
      <c r="D47" s="107"/>
      <c r="E47" s="106"/>
      <c r="F47" s="106"/>
      <c r="G47" s="106"/>
      <c r="H47" s="106"/>
      <c r="I47" s="102"/>
      <c r="J47" s="102"/>
      <c r="K47" s="102"/>
      <c r="L47" s="102"/>
      <c r="M47" s="102"/>
      <c r="N47" s="97"/>
      <c r="O47" s="117"/>
      <c r="P47" s="96">
        <f t="shared" si="5"/>
        <v>0</v>
      </c>
    </row>
    <row r="48" spans="1:16" x14ac:dyDescent="0.25">
      <c r="A48" s="8" t="s">
        <v>35</v>
      </c>
      <c r="B48" s="118"/>
      <c r="C48" s="118">
        <v>0</v>
      </c>
      <c r="D48" s="121"/>
      <c r="E48" s="118"/>
      <c r="F48" s="118"/>
      <c r="G48" s="118"/>
      <c r="H48" s="106"/>
      <c r="I48" s="102"/>
      <c r="J48" s="102"/>
      <c r="K48" s="102"/>
      <c r="L48" s="102"/>
      <c r="M48" s="102"/>
      <c r="N48" s="97"/>
      <c r="O48" s="117"/>
      <c r="P48" s="96">
        <f t="shared" si="5"/>
        <v>0</v>
      </c>
    </row>
    <row r="49" spans="1:18" ht="25.5" x14ac:dyDescent="0.25">
      <c r="A49" s="9" t="s">
        <v>36</v>
      </c>
      <c r="B49" s="106"/>
      <c r="C49" s="106">
        <v>0</v>
      </c>
      <c r="D49" s="107"/>
      <c r="E49" s="106"/>
      <c r="F49" s="106"/>
      <c r="G49" s="106"/>
      <c r="H49" s="106"/>
      <c r="I49" s="102"/>
      <c r="J49" s="102"/>
      <c r="K49" s="102"/>
      <c r="L49" s="102"/>
      <c r="M49" s="102"/>
      <c r="N49" s="97"/>
      <c r="O49" s="117"/>
      <c r="P49" s="96">
        <f t="shared" si="5"/>
        <v>0</v>
      </c>
    </row>
    <row r="50" spans="1:18" ht="25.5" x14ac:dyDescent="0.25">
      <c r="A50" s="9" t="s">
        <v>37</v>
      </c>
      <c r="B50" s="106"/>
      <c r="C50" s="106">
        <v>0</v>
      </c>
      <c r="D50" s="107"/>
      <c r="E50" s="106"/>
      <c r="F50" s="106"/>
      <c r="G50" s="106"/>
      <c r="H50" s="106"/>
      <c r="I50" s="102"/>
      <c r="J50" s="102"/>
      <c r="K50" s="102"/>
      <c r="L50" s="102"/>
      <c r="M50" s="102"/>
      <c r="N50" s="97"/>
      <c r="O50" s="117"/>
      <c r="P50" s="96">
        <f t="shared" si="5"/>
        <v>0</v>
      </c>
    </row>
    <row r="51" spans="1:18" ht="25.5" x14ac:dyDescent="0.25">
      <c r="A51" s="9" t="s">
        <v>38</v>
      </c>
      <c r="B51" s="106"/>
      <c r="C51" s="106">
        <v>0</v>
      </c>
      <c r="D51" s="107"/>
      <c r="E51" s="106"/>
      <c r="F51" s="106"/>
      <c r="G51" s="106"/>
      <c r="H51" s="106"/>
      <c r="I51" s="102"/>
      <c r="J51" s="102"/>
      <c r="K51" s="102"/>
      <c r="L51" s="102"/>
      <c r="M51" s="102"/>
      <c r="N51" s="97"/>
      <c r="O51" s="117"/>
      <c r="P51" s="96">
        <f t="shared" si="5"/>
        <v>0</v>
      </c>
    </row>
    <row r="52" spans="1:18" ht="25.5" x14ac:dyDescent="0.25">
      <c r="A52" s="9" t="s">
        <v>39</v>
      </c>
      <c r="B52" s="106"/>
      <c r="C52" s="106">
        <v>0</v>
      </c>
      <c r="D52" s="107"/>
      <c r="E52" s="106"/>
      <c r="F52" s="106"/>
      <c r="G52" s="106"/>
      <c r="H52" s="106"/>
      <c r="I52" s="102"/>
      <c r="J52" s="102"/>
      <c r="K52" s="102"/>
      <c r="L52" s="102"/>
      <c r="M52" s="102"/>
      <c r="N52" s="97"/>
      <c r="O52" s="117"/>
      <c r="P52" s="96">
        <f t="shared" si="5"/>
        <v>0</v>
      </c>
    </row>
    <row r="53" spans="1:18" ht="25.5" x14ac:dyDescent="0.25">
      <c r="A53" s="9" t="s">
        <v>77</v>
      </c>
      <c r="B53" s="106"/>
      <c r="C53" s="106">
        <v>0</v>
      </c>
      <c r="D53" s="107"/>
      <c r="E53" s="106"/>
      <c r="F53" s="106"/>
      <c r="G53" s="106"/>
      <c r="H53" s="106"/>
      <c r="I53" s="102"/>
      <c r="J53" s="102"/>
      <c r="K53" s="102"/>
      <c r="L53" s="102"/>
      <c r="M53" s="102"/>
      <c r="N53" s="97"/>
      <c r="O53" s="117"/>
      <c r="P53" s="96">
        <f t="shared" si="5"/>
        <v>0</v>
      </c>
    </row>
    <row r="54" spans="1:18" ht="25.5" x14ac:dyDescent="0.25">
      <c r="A54" s="9" t="s">
        <v>40</v>
      </c>
      <c r="B54" s="106"/>
      <c r="C54" s="106">
        <v>0</v>
      </c>
      <c r="D54" s="107"/>
      <c r="E54" s="106"/>
      <c r="F54" s="106"/>
      <c r="G54" s="106"/>
      <c r="H54" s="106"/>
      <c r="I54" s="102"/>
      <c r="J54" s="102"/>
      <c r="K54" s="102"/>
      <c r="L54" s="102"/>
      <c r="M54" s="102"/>
      <c r="N54" s="97"/>
      <c r="O54" s="117"/>
      <c r="P54" s="96">
        <f t="shared" si="5"/>
        <v>0</v>
      </c>
    </row>
    <row r="55" spans="1:18" ht="25.5" x14ac:dyDescent="0.25">
      <c r="A55" s="9" t="s">
        <v>41</v>
      </c>
      <c r="B55" s="106">
        <v>0</v>
      </c>
      <c r="C55" s="106">
        <v>0</v>
      </c>
      <c r="D55" s="107"/>
      <c r="E55" s="106"/>
      <c r="F55" s="106"/>
      <c r="G55" s="106"/>
      <c r="H55" s="106"/>
      <c r="I55" s="102"/>
      <c r="J55" s="102"/>
      <c r="K55" s="102"/>
      <c r="L55" s="102"/>
      <c r="M55" s="102"/>
      <c r="N55" s="97"/>
      <c r="O55" s="117"/>
      <c r="P55" s="96">
        <f t="shared" si="5"/>
        <v>0</v>
      </c>
    </row>
    <row r="56" spans="1:18" ht="23.25" customHeight="1" x14ac:dyDescent="0.25">
      <c r="A56" s="8" t="s">
        <v>42</v>
      </c>
      <c r="B56" s="70">
        <f>SUM(B57:B65)</f>
        <v>16957046.764642857</v>
      </c>
      <c r="C56" s="70">
        <f>+C57+C58+C59+C60+C61+C62+C63+C64+C65</f>
        <v>0</v>
      </c>
      <c r="D56" s="129">
        <f t="shared" ref="D56:O56" si="9">SUM(D57:D65)</f>
        <v>2049988.83</v>
      </c>
      <c r="E56" s="69">
        <f t="shared" si="9"/>
        <v>1460524</v>
      </c>
      <c r="F56" s="69">
        <f t="shared" si="9"/>
        <v>125746</v>
      </c>
      <c r="G56" s="69">
        <f t="shared" si="9"/>
        <v>1518551.7</v>
      </c>
      <c r="H56" s="69">
        <f t="shared" si="9"/>
        <v>260335.94</v>
      </c>
      <c r="I56" s="69">
        <f t="shared" si="9"/>
        <v>1363694.24</v>
      </c>
      <c r="J56" s="69">
        <f t="shared" si="9"/>
        <v>595868.08000000007</v>
      </c>
      <c r="K56" s="69">
        <f t="shared" si="9"/>
        <v>8116176.9500000002</v>
      </c>
      <c r="L56" s="69">
        <f t="shared" si="9"/>
        <v>1610906.33</v>
      </c>
      <c r="M56" s="69">
        <f t="shared" si="9"/>
        <v>1374276.73</v>
      </c>
      <c r="N56" s="69">
        <f t="shared" si="9"/>
        <v>2169008.2999999998</v>
      </c>
      <c r="O56" s="69">
        <f t="shared" si="9"/>
        <v>0</v>
      </c>
      <c r="P56" s="69">
        <f t="shared" si="5"/>
        <v>20645077.100000001</v>
      </c>
      <c r="Q56" s="128">
        <f>G56+H56+I56</f>
        <v>3142581.88</v>
      </c>
      <c r="R56" s="139">
        <f>Q56/B87</f>
        <v>5.1593183347831625E-3</v>
      </c>
    </row>
    <row r="57" spans="1:18" x14ac:dyDescent="0.25">
      <c r="A57" s="9" t="s">
        <v>43</v>
      </c>
      <c r="B57" s="119">
        <v>4193168.6749999998</v>
      </c>
      <c r="C57" s="119"/>
      <c r="D57" s="119">
        <v>139613.5</v>
      </c>
      <c r="E57" s="100">
        <f>'[1]CONS. FUENTES FINAN'!$H$337</f>
        <v>0</v>
      </c>
      <c r="F57" s="100">
        <v>36226</v>
      </c>
      <c r="G57" s="100">
        <v>170704.7</v>
      </c>
      <c r="H57" s="100">
        <v>260335.94</v>
      </c>
      <c r="I57" s="101">
        <v>40993.839999999997</v>
      </c>
      <c r="J57" s="102">
        <v>109975</v>
      </c>
      <c r="K57" s="102">
        <v>22335.040000000001</v>
      </c>
      <c r="L57" s="102">
        <v>111176.48</v>
      </c>
      <c r="M57" s="102">
        <v>1178222.2</v>
      </c>
      <c r="N57" s="103">
        <v>33612.300000000003</v>
      </c>
      <c r="O57" s="103"/>
      <c r="P57" s="96">
        <f t="shared" si="5"/>
        <v>2103195</v>
      </c>
    </row>
    <row r="58" spans="1:18" ht="25.5" x14ac:dyDescent="0.25">
      <c r="A58" s="9" t="s">
        <v>78</v>
      </c>
      <c r="B58" s="119"/>
      <c r="C58" s="119"/>
      <c r="D58" s="119"/>
      <c r="E58" s="119"/>
      <c r="F58" s="119"/>
      <c r="G58" s="119"/>
      <c r="H58" s="107"/>
      <c r="I58" s="105"/>
      <c r="J58" s="102"/>
      <c r="K58" s="102"/>
      <c r="L58" s="102"/>
      <c r="M58" s="102"/>
      <c r="N58" s="97"/>
      <c r="O58" s="103"/>
      <c r="P58" s="96">
        <f t="shared" si="5"/>
        <v>0</v>
      </c>
    </row>
    <row r="59" spans="1:18" ht="25.5" x14ac:dyDescent="0.25">
      <c r="A59" s="9" t="s">
        <v>44</v>
      </c>
      <c r="B59" s="119">
        <v>4162412.6375000002</v>
      </c>
      <c r="C59" s="119"/>
      <c r="D59" s="119">
        <v>1818655.33</v>
      </c>
      <c r="E59" s="104">
        <f>'[1]CONS. FUENTES FINAN'!$H$357</f>
        <v>162604</v>
      </c>
      <c r="F59" s="104">
        <v>51920</v>
      </c>
      <c r="G59" s="104">
        <v>850957</v>
      </c>
      <c r="H59" s="104"/>
      <c r="I59" s="105">
        <v>402120.4</v>
      </c>
      <c r="J59" s="102">
        <v>337893</v>
      </c>
      <c r="K59" s="102">
        <v>8086407.9100000001</v>
      </c>
      <c r="L59" s="102">
        <v>178885</v>
      </c>
      <c r="M59" s="102">
        <v>165276.46</v>
      </c>
      <c r="N59" s="103">
        <v>1384376</v>
      </c>
      <c r="O59" s="103"/>
      <c r="P59" s="96">
        <f t="shared" si="5"/>
        <v>13439095.100000001</v>
      </c>
    </row>
    <row r="60" spans="1:18" ht="25.5" x14ac:dyDescent="0.25">
      <c r="A60" s="9" t="s">
        <v>45</v>
      </c>
      <c r="B60" s="119"/>
      <c r="C60" s="119"/>
      <c r="D60" s="119"/>
      <c r="E60" s="119"/>
      <c r="F60" s="120"/>
      <c r="G60" s="120"/>
      <c r="H60" s="105"/>
      <c r="I60" s="105"/>
      <c r="J60" s="102"/>
      <c r="K60" s="102"/>
      <c r="L60" s="102"/>
      <c r="M60" s="102"/>
      <c r="N60" s="97"/>
      <c r="O60" s="103"/>
      <c r="P60" s="96">
        <f t="shared" si="5"/>
        <v>0</v>
      </c>
    </row>
    <row r="61" spans="1:18" ht="25.5" x14ac:dyDescent="0.25">
      <c r="A61" s="9" t="s">
        <v>46</v>
      </c>
      <c r="B61" s="119">
        <v>1779225.4821428573</v>
      </c>
      <c r="C61" s="119"/>
      <c r="D61" s="119">
        <v>4000</v>
      </c>
      <c r="E61" s="119"/>
      <c r="F61" s="120">
        <v>37600</v>
      </c>
      <c r="G61" s="104">
        <v>64250</v>
      </c>
      <c r="H61" s="104"/>
      <c r="I61" s="105">
        <v>55300</v>
      </c>
      <c r="J61" s="102">
        <v>76000.08</v>
      </c>
      <c r="K61" s="102">
        <v>7434</v>
      </c>
      <c r="L61" s="102">
        <v>22924.85</v>
      </c>
      <c r="M61" s="102">
        <v>30778.07</v>
      </c>
      <c r="N61" s="97">
        <v>318380</v>
      </c>
      <c r="O61" s="103"/>
      <c r="P61" s="96">
        <f t="shared" si="5"/>
        <v>616667</v>
      </c>
    </row>
    <row r="62" spans="1:18" ht="29.25" customHeight="1" x14ac:dyDescent="0.25">
      <c r="A62" s="9" t="s">
        <v>47</v>
      </c>
      <c r="B62" s="119"/>
      <c r="C62" s="119"/>
      <c r="D62" s="119"/>
      <c r="E62" s="119"/>
      <c r="F62" s="119"/>
      <c r="G62" s="104"/>
      <c r="H62" s="98"/>
      <c r="I62" s="98"/>
      <c r="J62" s="102"/>
      <c r="K62" s="102"/>
      <c r="L62" s="102"/>
      <c r="M62" s="102"/>
      <c r="N62" s="97"/>
      <c r="O62" s="103"/>
      <c r="P62" s="96">
        <f t="shared" si="5"/>
        <v>0</v>
      </c>
    </row>
    <row r="63" spans="1:18" ht="25.5" x14ac:dyDescent="0.25">
      <c r="A63" s="9" t="s">
        <v>79</v>
      </c>
      <c r="B63" s="119"/>
      <c r="C63" s="119"/>
      <c r="D63" s="119"/>
      <c r="E63" s="119"/>
      <c r="F63" s="119"/>
      <c r="G63" s="119"/>
      <c r="H63" s="98"/>
      <c r="I63" s="98"/>
      <c r="J63" s="102"/>
      <c r="K63" s="102"/>
      <c r="L63" s="102"/>
      <c r="M63" s="102"/>
      <c r="N63" s="97"/>
      <c r="O63" s="103"/>
      <c r="P63" s="96">
        <f t="shared" si="5"/>
        <v>0</v>
      </c>
    </row>
    <row r="64" spans="1:18" x14ac:dyDescent="0.25">
      <c r="A64" s="9" t="s">
        <v>48</v>
      </c>
      <c r="B64" s="119">
        <v>6822239.9699999997</v>
      </c>
      <c r="C64" s="119"/>
      <c r="D64" s="119">
        <v>87720</v>
      </c>
      <c r="E64" s="119">
        <v>1297920</v>
      </c>
      <c r="F64" s="119"/>
      <c r="G64" s="119">
        <v>432640</v>
      </c>
      <c r="H64" s="107"/>
      <c r="I64" s="98">
        <v>865280</v>
      </c>
      <c r="J64" s="102">
        <v>72000</v>
      </c>
      <c r="K64" s="102"/>
      <c r="L64" s="102">
        <v>1297920</v>
      </c>
      <c r="M64" s="102"/>
      <c r="N64" s="103">
        <v>432640</v>
      </c>
      <c r="O64" s="103"/>
      <c r="P64" s="96">
        <f t="shared" si="5"/>
        <v>4486120</v>
      </c>
    </row>
    <row r="65" spans="1:17" ht="25.5" x14ac:dyDescent="0.25">
      <c r="A65" s="9" t="s">
        <v>49</v>
      </c>
      <c r="B65" s="119"/>
      <c r="C65" s="119"/>
      <c r="D65" s="119"/>
      <c r="E65" s="119"/>
      <c r="F65" s="119"/>
      <c r="G65" s="119"/>
      <c r="H65" s="119"/>
      <c r="I65" s="115"/>
      <c r="J65" s="102"/>
      <c r="K65" s="102"/>
      <c r="L65" s="102"/>
      <c r="M65" s="102"/>
      <c r="N65" s="97"/>
      <c r="O65" s="106"/>
      <c r="P65" s="96">
        <f t="shared" si="5"/>
        <v>0</v>
      </c>
    </row>
    <row r="66" spans="1:17" x14ac:dyDescent="0.25">
      <c r="A66" s="8" t="s">
        <v>50</v>
      </c>
      <c r="B66" s="121">
        <f t="shared" ref="B66" si="10">+B67+B68+B69+B70</f>
        <v>0</v>
      </c>
      <c r="C66" s="121"/>
      <c r="D66" s="121"/>
      <c r="E66" s="121"/>
      <c r="F66" s="121"/>
      <c r="G66" s="121"/>
      <c r="H66" s="121"/>
      <c r="I66" s="122"/>
      <c r="J66" s="122"/>
      <c r="K66" s="122"/>
      <c r="L66" s="122"/>
      <c r="M66" s="122"/>
      <c r="N66" s="123"/>
      <c r="O66" s="106"/>
      <c r="P66" s="96">
        <f t="shared" si="5"/>
        <v>0</v>
      </c>
    </row>
    <row r="67" spans="1:17" x14ac:dyDescent="0.25">
      <c r="A67" s="9" t="s">
        <v>51</v>
      </c>
      <c r="B67" s="97"/>
      <c r="C67" s="97"/>
      <c r="D67" s="107">
        <v>0</v>
      </c>
      <c r="E67" s="118"/>
      <c r="F67" s="102"/>
      <c r="G67" s="103"/>
      <c r="H67" s="103"/>
      <c r="I67" s="102"/>
      <c r="J67" s="102"/>
      <c r="K67" s="102"/>
      <c r="L67" s="102"/>
      <c r="M67" s="102"/>
      <c r="N67" s="103"/>
      <c r="O67" s="106"/>
      <c r="P67" s="96">
        <f t="shared" si="5"/>
        <v>0</v>
      </c>
    </row>
    <row r="68" spans="1:17" x14ac:dyDescent="0.25">
      <c r="A68" s="9" t="s">
        <v>52</v>
      </c>
      <c r="B68" s="97">
        <v>0</v>
      </c>
      <c r="C68" s="97"/>
      <c r="D68" s="107">
        <v>0</v>
      </c>
      <c r="E68" s="118"/>
      <c r="F68" s="106"/>
      <c r="G68" s="106"/>
      <c r="H68" s="106"/>
      <c r="I68" s="106"/>
      <c r="J68" s="102"/>
      <c r="K68" s="102"/>
      <c r="L68" s="102"/>
      <c r="M68" s="102"/>
      <c r="N68" s="102"/>
      <c r="O68" s="106"/>
      <c r="P68" s="96">
        <f t="shared" si="5"/>
        <v>0</v>
      </c>
    </row>
    <row r="69" spans="1:17" ht="25.5" x14ac:dyDescent="0.25">
      <c r="A69" s="9" t="s">
        <v>53</v>
      </c>
      <c r="B69" s="97">
        <v>0</v>
      </c>
      <c r="C69" s="97"/>
      <c r="D69" s="107">
        <v>0</v>
      </c>
      <c r="E69" s="118"/>
      <c r="F69" s="118"/>
      <c r="G69" s="118"/>
      <c r="H69" s="118"/>
      <c r="I69" s="106"/>
      <c r="J69" s="102"/>
      <c r="K69" s="102"/>
      <c r="L69" s="102"/>
      <c r="M69" s="102"/>
      <c r="N69" s="102"/>
      <c r="O69" s="106"/>
      <c r="P69" s="96">
        <f t="shared" si="5"/>
        <v>0</v>
      </c>
    </row>
    <row r="70" spans="1:17" ht="27" customHeight="1" x14ac:dyDescent="0.25">
      <c r="A70" s="10" t="s">
        <v>54</v>
      </c>
      <c r="B70" s="97">
        <v>0</v>
      </c>
      <c r="C70" s="97">
        <v>0</v>
      </c>
      <c r="D70" s="107">
        <v>0</v>
      </c>
      <c r="E70" s="118"/>
      <c r="F70" s="118"/>
      <c r="G70" s="118"/>
      <c r="H70" s="118"/>
      <c r="I70" s="106"/>
      <c r="J70" s="102"/>
      <c r="K70" s="102"/>
      <c r="L70" s="102"/>
      <c r="M70" s="102"/>
      <c r="N70" s="102"/>
      <c r="O70" s="106"/>
      <c r="P70" s="96">
        <f t="shared" si="5"/>
        <v>0</v>
      </c>
    </row>
    <row r="71" spans="1:17" ht="25.5" x14ac:dyDescent="0.25">
      <c r="A71" s="8" t="s">
        <v>55</v>
      </c>
      <c r="B71" s="118">
        <v>0</v>
      </c>
      <c r="C71" s="118">
        <v>0</v>
      </c>
      <c r="D71" s="121">
        <f>+D72+D73</f>
        <v>0</v>
      </c>
      <c r="E71" s="118"/>
      <c r="F71" s="118"/>
      <c r="G71" s="118"/>
      <c r="H71" s="118"/>
      <c r="I71" s="106"/>
      <c r="J71" s="102"/>
      <c r="K71" s="102"/>
      <c r="L71" s="102"/>
      <c r="M71" s="102"/>
      <c r="N71" s="102"/>
      <c r="O71" s="106"/>
      <c r="P71" s="96">
        <f t="shared" si="5"/>
        <v>0</v>
      </c>
    </row>
    <row r="72" spans="1:17" x14ac:dyDescent="0.25">
      <c r="A72" s="9" t="s">
        <v>56</v>
      </c>
      <c r="B72" s="106">
        <v>0</v>
      </c>
      <c r="C72" s="106">
        <v>0</v>
      </c>
      <c r="D72" s="107">
        <v>0</v>
      </c>
      <c r="E72" s="118"/>
      <c r="F72" s="118"/>
      <c r="G72" s="118"/>
      <c r="H72" s="118"/>
      <c r="I72" s="106"/>
      <c r="J72" s="102"/>
      <c r="K72" s="102"/>
      <c r="L72" s="102"/>
      <c r="M72" s="102"/>
      <c r="N72" s="102"/>
      <c r="O72" s="106"/>
      <c r="P72" s="96">
        <f t="shared" si="5"/>
        <v>0</v>
      </c>
    </row>
    <row r="73" spans="1:17" ht="25.5" x14ac:dyDescent="0.25">
      <c r="A73" s="9" t="s">
        <v>57</v>
      </c>
      <c r="B73" s="106">
        <v>0</v>
      </c>
      <c r="C73" s="106">
        <v>0</v>
      </c>
      <c r="D73" s="107">
        <v>0</v>
      </c>
      <c r="E73" s="118"/>
      <c r="F73" s="118"/>
      <c r="G73" s="118"/>
      <c r="H73" s="118"/>
      <c r="I73" s="106"/>
      <c r="J73" s="102"/>
      <c r="K73" s="102"/>
      <c r="L73" s="102"/>
      <c r="M73" s="102"/>
      <c r="N73" s="102"/>
      <c r="O73" s="106"/>
      <c r="P73" s="96">
        <f t="shared" si="5"/>
        <v>0</v>
      </c>
    </row>
    <row r="74" spans="1:17" x14ac:dyDescent="0.25">
      <c r="A74" s="8" t="s">
        <v>58</v>
      </c>
      <c r="B74" s="118">
        <v>0</v>
      </c>
      <c r="C74" s="118">
        <v>0</v>
      </c>
      <c r="D74" s="121">
        <v>0</v>
      </c>
      <c r="E74" s="118"/>
      <c r="F74" s="118"/>
      <c r="G74" s="118"/>
      <c r="H74" s="118"/>
      <c r="I74" s="106"/>
      <c r="J74" s="102"/>
      <c r="K74" s="102"/>
      <c r="L74" s="102"/>
      <c r="M74" s="102"/>
      <c r="N74" s="102"/>
      <c r="O74" s="106"/>
      <c r="P74" s="96">
        <f>+D74+E74+F74+G74+H74+I74+J74+K74+L74+M74+N74+O74</f>
        <v>0</v>
      </c>
    </row>
    <row r="75" spans="1:17" ht="25.5" x14ac:dyDescent="0.25">
      <c r="A75" s="9" t="s">
        <v>59</v>
      </c>
      <c r="B75" s="106">
        <v>0</v>
      </c>
      <c r="C75" s="106">
        <v>0</v>
      </c>
      <c r="D75" s="107">
        <v>0</v>
      </c>
      <c r="E75" s="118"/>
      <c r="F75" s="118"/>
      <c r="G75" s="118"/>
      <c r="H75" s="118"/>
      <c r="I75" s="106"/>
      <c r="J75" s="102"/>
      <c r="K75" s="102"/>
      <c r="L75" s="102"/>
      <c r="M75" s="102"/>
      <c r="N75" s="102"/>
      <c r="O75" s="106"/>
      <c r="P75" s="96">
        <f>+D75+E75+F75+G75+H75+I75+J75+K75+L75+M75+N75+O75</f>
        <v>0</v>
      </c>
    </row>
    <row r="76" spans="1:17" ht="25.5" x14ac:dyDescent="0.25">
      <c r="A76" s="9" t="s">
        <v>60</v>
      </c>
      <c r="B76" s="106">
        <v>0</v>
      </c>
      <c r="C76" s="106">
        <v>0</v>
      </c>
      <c r="D76" s="107">
        <v>0</v>
      </c>
      <c r="E76" s="118"/>
      <c r="F76" s="118"/>
      <c r="G76" s="118"/>
      <c r="H76" s="118"/>
      <c r="I76" s="106"/>
      <c r="J76" s="106"/>
      <c r="K76" s="106"/>
      <c r="L76" s="106"/>
      <c r="M76" s="102"/>
      <c r="N76" s="102"/>
      <c r="O76" s="106"/>
      <c r="P76" s="96">
        <f t="shared" si="5"/>
        <v>0</v>
      </c>
    </row>
    <row r="77" spans="1:17" ht="25.5" x14ac:dyDescent="0.25">
      <c r="A77" s="9" t="s">
        <v>61</v>
      </c>
      <c r="B77" s="106">
        <v>0</v>
      </c>
      <c r="C77" s="106">
        <v>0</v>
      </c>
      <c r="D77" s="107">
        <v>0</v>
      </c>
      <c r="E77" s="118">
        <v>0</v>
      </c>
      <c r="F77" s="118">
        <v>0</v>
      </c>
      <c r="G77" s="118">
        <v>0</v>
      </c>
      <c r="H77" s="118">
        <v>0</v>
      </c>
      <c r="I77" s="106"/>
      <c r="J77" s="106"/>
      <c r="K77" s="106"/>
      <c r="L77" s="106"/>
      <c r="M77" s="102"/>
      <c r="N77" s="102"/>
      <c r="O77" s="106"/>
      <c r="P77" s="96">
        <f t="shared" si="5"/>
        <v>0</v>
      </c>
    </row>
    <row r="78" spans="1:17" x14ac:dyDescent="0.25">
      <c r="A78" s="8" t="s">
        <v>64</v>
      </c>
      <c r="B78" s="118">
        <v>0</v>
      </c>
      <c r="C78" s="118">
        <v>0</v>
      </c>
      <c r="D78" s="107">
        <v>0</v>
      </c>
      <c r="E78" s="118">
        <v>0</v>
      </c>
      <c r="F78" s="118">
        <v>0</v>
      </c>
      <c r="G78" s="118">
        <v>0</v>
      </c>
      <c r="H78" s="118">
        <v>0</v>
      </c>
      <c r="I78" s="106"/>
      <c r="J78" s="106"/>
      <c r="K78" s="106"/>
      <c r="L78" s="106"/>
      <c r="M78" s="102"/>
      <c r="N78" s="106"/>
      <c r="O78" s="106"/>
      <c r="P78" s="96">
        <f t="shared" si="5"/>
        <v>0</v>
      </c>
      <c r="Q78" s="2"/>
    </row>
    <row r="79" spans="1:17" ht="22.5" customHeight="1" x14ac:dyDescent="0.25">
      <c r="A79" s="9" t="s">
        <v>65</v>
      </c>
      <c r="B79" s="106">
        <v>0</v>
      </c>
      <c r="C79" s="106">
        <v>0</v>
      </c>
      <c r="D79" s="107">
        <v>0</v>
      </c>
      <c r="E79" s="118">
        <v>0</v>
      </c>
      <c r="F79" s="118">
        <v>0</v>
      </c>
      <c r="G79" s="118">
        <v>0</v>
      </c>
      <c r="H79" s="118">
        <v>0</v>
      </c>
      <c r="I79" s="106"/>
      <c r="J79" s="106"/>
      <c r="K79" s="106"/>
      <c r="L79" s="106"/>
      <c r="M79" s="102"/>
      <c r="N79" s="106"/>
      <c r="O79" s="106"/>
      <c r="P79" s="96">
        <f t="shared" ref="P79:P86" si="11">+D79+E79+F79+G79+H79+I79+J79+K79+L79+M79+N79+O79</f>
        <v>0</v>
      </c>
      <c r="Q79" s="2"/>
    </row>
    <row r="80" spans="1:17" ht="25.5" x14ac:dyDescent="0.25">
      <c r="A80" s="9" t="s">
        <v>66</v>
      </c>
      <c r="B80" s="106">
        <v>0</v>
      </c>
      <c r="C80" s="106">
        <v>0</v>
      </c>
      <c r="D80" s="107">
        <v>0</v>
      </c>
      <c r="E80" s="118">
        <v>0</v>
      </c>
      <c r="F80" s="118">
        <v>0</v>
      </c>
      <c r="G80" s="118">
        <v>0</v>
      </c>
      <c r="H80" s="118">
        <v>0</v>
      </c>
      <c r="I80" s="106"/>
      <c r="J80" s="106"/>
      <c r="K80" s="106"/>
      <c r="L80" s="106"/>
      <c r="M80" s="102"/>
      <c r="N80" s="106"/>
      <c r="O80" s="106"/>
      <c r="P80" s="96">
        <f t="shared" si="11"/>
        <v>0</v>
      </c>
      <c r="Q80" s="2"/>
    </row>
    <row r="81" spans="1:19" ht="25.5" x14ac:dyDescent="0.25">
      <c r="A81" s="9" t="s">
        <v>67</v>
      </c>
      <c r="B81" s="106">
        <v>0</v>
      </c>
      <c r="C81" s="106">
        <v>0</v>
      </c>
      <c r="D81" s="107">
        <v>0</v>
      </c>
      <c r="E81" s="118">
        <v>0</v>
      </c>
      <c r="F81" s="118">
        <v>0</v>
      </c>
      <c r="G81" s="118">
        <v>0</v>
      </c>
      <c r="H81" s="118">
        <v>0</v>
      </c>
      <c r="I81" s="106"/>
      <c r="J81" s="106"/>
      <c r="K81" s="106"/>
      <c r="L81" s="106"/>
      <c r="M81" s="102"/>
      <c r="N81" s="106"/>
      <c r="O81" s="106"/>
      <c r="P81" s="96">
        <f t="shared" si="11"/>
        <v>0</v>
      </c>
      <c r="Q81" s="2"/>
    </row>
    <row r="82" spans="1:19" x14ac:dyDescent="0.25">
      <c r="A82" s="8" t="s">
        <v>68</v>
      </c>
      <c r="B82" s="118">
        <v>0</v>
      </c>
      <c r="C82" s="118">
        <v>0</v>
      </c>
      <c r="D82" s="107">
        <v>0</v>
      </c>
      <c r="E82" s="118">
        <v>0</v>
      </c>
      <c r="F82" s="118">
        <v>0</v>
      </c>
      <c r="G82" s="118">
        <v>0</v>
      </c>
      <c r="H82" s="118">
        <v>0</v>
      </c>
      <c r="I82" s="106"/>
      <c r="J82" s="106"/>
      <c r="K82" s="106"/>
      <c r="L82" s="106"/>
      <c r="M82" s="102"/>
      <c r="N82" s="106"/>
      <c r="O82" s="106"/>
      <c r="P82" s="96">
        <f t="shared" si="11"/>
        <v>0</v>
      </c>
    </row>
    <row r="83" spans="1:19" ht="25.5" x14ac:dyDescent="0.25">
      <c r="A83" s="9" t="s">
        <v>69</v>
      </c>
      <c r="B83" s="106">
        <v>0</v>
      </c>
      <c r="C83" s="106">
        <v>0</v>
      </c>
      <c r="D83" s="107">
        <v>0</v>
      </c>
      <c r="E83" s="118">
        <v>0</v>
      </c>
      <c r="F83" s="118">
        <v>0</v>
      </c>
      <c r="G83" s="118">
        <v>0</v>
      </c>
      <c r="H83" s="118">
        <v>0</v>
      </c>
      <c r="I83" s="106"/>
      <c r="J83" s="106"/>
      <c r="K83" s="106"/>
      <c r="L83" s="106"/>
      <c r="M83" s="102"/>
      <c r="N83" s="106"/>
      <c r="O83" s="106"/>
      <c r="P83" s="96">
        <f t="shared" si="11"/>
        <v>0</v>
      </c>
    </row>
    <row r="84" spans="1:19" ht="25.5" x14ac:dyDescent="0.25">
      <c r="A84" s="9" t="s">
        <v>70</v>
      </c>
      <c r="B84" s="106">
        <v>0</v>
      </c>
      <c r="C84" s="106"/>
      <c r="D84" s="107">
        <v>0</v>
      </c>
      <c r="E84" s="118">
        <v>0</v>
      </c>
      <c r="F84" s="118">
        <v>0</v>
      </c>
      <c r="G84" s="118">
        <v>0</v>
      </c>
      <c r="H84" s="118">
        <v>0</v>
      </c>
      <c r="I84" s="106"/>
      <c r="J84" s="106"/>
      <c r="K84" s="106"/>
      <c r="L84" s="106"/>
      <c r="M84" s="102"/>
      <c r="N84" s="106"/>
      <c r="O84" s="106"/>
      <c r="P84" s="96">
        <f t="shared" si="11"/>
        <v>0</v>
      </c>
    </row>
    <row r="85" spans="1:19" ht="25.5" x14ac:dyDescent="0.25">
      <c r="A85" s="8" t="s">
        <v>71</v>
      </c>
      <c r="B85" s="118">
        <v>0</v>
      </c>
      <c r="C85" s="118">
        <v>0</v>
      </c>
      <c r="D85" s="107">
        <v>0</v>
      </c>
      <c r="E85" s="118">
        <v>0</v>
      </c>
      <c r="F85" s="118">
        <v>0</v>
      </c>
      <c r="G85" s="118">
        <v>0</v>
      </c>
      <c r="H85" s="118">
        <v>0</v>
      </c>
      <c r="I85" s="106"/>
      <c r="J85" s="106"/>
      <c r="K85" s="106"/>
      <c r="L85" s="106"/>
      <c r="M85" s="102"/>
      <c r="N85" s="106"/>
      <c r="O85" s="106"/>
      <c r="P85" s="96">
        <f t="shared" si="11"/>
        <v>0</v>
      </c>
    </row>
    <row r="86" spans="1:19" ht="25.5" x14ac:dyDescent="0.25">
      <c r="A86" s="11" t="s">
        <v>72</v>
      </c>
      <c r="B86" s="124"/>
      <c r="C86" s="124">
        <v>0</v>
      </c>
      <c r="D86" s="130">
        <v>0</v>
      </c>
      <c r="E86" s="125">
        <v>0</v>
      </c>
      <c r="F86" s="125">
        <v>0</v>
      </c>
      <c r="G86" s="125">
        <v>0</v>
      </c>
      <c r="H86" s="125"/>
      <c r="I86" s="124"/>
      <c r="J86" s="124"/>
      <c r="K86" s="124"/>
      <c r="L86" s="124"/>
      <c r="M86" s="113"/>
      <c r="N86" s="124"/>
      <c r="O86" s="124"/>
      <c r="P86" s="126">
        <f t="shared" si="11"/>
        <v>0</v>
      </c>
      <c r="S86" s="6"/>
    </row>
    <row r="87" spans="1:19" x14ac:dyDescent="0.25">
      <c r="A87" s="73" t="s">
        <v>62</v>
      </c>
      <c r="B87" s="127">
        <f>+B14+B20+B30+B40+B56+B66</f>
        <v>609107962.7347858</v>
      </c>
      <c r="C87" s="127">
        <f>+C14+C20+C30+C40+C56+C66</f>
        <v>0</v>
      </c>
      <c r="D87" s="127">
        <f>+D14+D20+D30+D40+D56</f>
        <v>74748195.719999999</v>
      </c>
      <c r="E87" s="127">
        <f t="shared" ref="E87:O87" si="12">+E14+E20+E30+E40+E56+E66</f>
        <v>30542529.350000001</v>
      </c>
      <c r="F87" s="127">
        <f t="shared" si="12"/>
        <v>22907997.449999999</v>
      </c>
      <c r="G87" s="127">
        <f t="shared" si="12"/>
        <v>57393543.109999999</v>
      </c>
      <c r="H87" s="127">
        <f t="shared" si="12"/>
        <v>35151251.100000001</v>
      </c>
      <c r="I87" s="127">
        <f t="shared" si="12"/>
        <v>28472914.469999999</v>
      </c>
      <c r="J87" s="127">
        <f t="shared" si="12"/>
        <v>47193341.080000006</v>
      </c>
      <c r="K87" s="127">
        <f t="shared" si="12"/>
        <v>45692006.610000007</v>
      </c>
      <c r="L87" s="127">
        <f t="shared" si="12"/>
        <v>43778172.689999998</v>
      </c>
      <c r="M87" s="127">
        <f t="shared" si="12"/>
        <v>76624010.030000001</v>
      </c>
      <c r="N87" s="127">
        <f t="shared" si="12"/>
        <v>44677486.560000002</v>
      </c>
      <c r="O87" s="127">
        <f t="shared" si="12"/>
        <v>0</v>
      </c>
      <c r="P87" s="127">
        <f>+D87+E87+F87+G87+H87+I87+J87+K87+L87+M87+N87+O87</f>
        <v>507181448.17000002</v>
      </c>
      <c r="S87" s="3"/>
    </row>
    <row r="88" spans="1:19" ht="15.75" thickBot="1" x14ac:dyDescent="0.3">
      <c r="D88" s="68"/>
    </row>
    <row r="89" spans="1:19" ht="35.25" customHeight="1" thickBot="1" x14ac:dyDescent="0.3">
      <c r="A89" s="4" t="s">
        <v>80</v>
      </c>
      <c r="F89" s="7"/>
    </row>
    <row r="90" spans="1:19" ht="49.5" thickBot="1" x14ac:dyDescent="0.3">
      <c r="A90" s="5" t="s">
        <v>81</v>
      </c>
      <c r="C90" s="71" t="s">
        <v>123</v>
      </c>
      <c r="G90" s="7"/>
      <c r="I90" s="71" t="s">
        <v>124</v>
      </c>
      <c r="M90" s="71" t="s">
        <v>125</v>
      </c>
    </row>
    <row r="91" spans="1:19" x14ac:dyDescent="0.25">
      <c r="A91" s="141" t="s">
        <v>82</v>
      </c>
      <c r="C91" s="71" t="s">
        <v>131</v>
      </c>
      <c r="D91" s="71"/>
      <c r="E91" s="71"/>
      <c r="I91" s="71" t="s">
        <v>132</v>
      </c>
      <c r="M91" s="71" t="s">
        <v>135</v>
      </c>
    </row>
    <row r="92" spans="1:19" x14ac:dyDescent="0.25">
      <c r="A92" s="142"/>
      <c r="C92" s="71" t="s">
        <v>138</v>
      </c>
      <c r="E92" s="71"/>
      <c r="I92" s="71" t="s">
        <v>133</v>
      </c>
      <c r="M92" s="71" t="s">
        <v>126</v>
      </c>
    </row>
    <row r="93" spans="1:19" x14ac:dyDescent="0.25">
      <c r="A93" s="142"/>
      <c r="E93" s="71"/>
    </row>
    <row r="94" spans="1:19" x14ac:dyDescent="0.25">
      <c r="A94" s="142"/>
    </row>
    <row r="95" spans="1:19" x14ac:dyDescent="0.25">
      <c r="A95" s="142"/>
    </row>
    <row r="96" spans="1:19" ht="21" customHeight="1" thickBot="1" x14ac:dyDescent="0.3">
      <c r="A96" s="143"/>
    </row>
    <row r="100" spans="4:6" x14ac:dyDescent="0.25">
      <c r="D100" s="128"/>
    </row>
    <row r="104" spans="4:6" x14ac:dyDescent="0.25">
      <c r="D104" s="3"/>
    </row>
    <row r="106" spans="4:6" x14ac:dyDescent="0.25">
      <c r="F106" s="3"/>
    </row>
  </sheetData>
  <mergeCells count="9">
    <mergeCell ref="A91:A96"/>
    <mergeCell ref="D11:P11"/>
    <mergeCell ref="A3:P3"/>
    <mergeCell ref="A4:P4"/>
    <mergeCell ref="A11:A12"/>
    <mergeCell ref="B11:B12"/>
    <mergeCell ref="C11:C12"/>
    <mergeCell ref="A5:P5"/>
    <mergeCell ref="A6:P6"/>
  </mergeCells>
  <pageMargins left="0.15748031496062992" right="0.15748031496062992" top="0.43307086614173229" bottom="0.15748031496062992" header="0.78740157480314965" footer="0.15748031496062992"/>
  <pageSetup paperSize="5" scale="70" fitToHeight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9"/>
  <sheetViews>
    <sheetView workbookViewId="0">
      <selection activeCell="J4" sqref="J4"/>
    </sheetView>
  </sheetViews>
  <sheetFormatPr baseColWidth="10" defaultRowHeight="15" x14ac:dyDescent="0.25"/>
  <cols>
    <col min="1" max="1" width="53.42578125" customWidth="1"/>
    <col min="2" max="2" width="13.42578125" bestFit="1" customWidth="1"/>
    <col min="3" max="3" width="15.5703125" customWidth="1"/>
    <col min="4" max="7" width="14.140625" bestFit="1" customWidth="1"/>
    <col min="8" max="8" width="13.85546875" customWidth="1"/>
    <col min="9" max="9" width="15.140625" customWidth="1"/>
    <col min="10" max="10" width="18.140625" customWidth="1"/>
    <col min="11" max="11" width="15" customWidth="1"/>
    <col min="12" max="12" width="16.42578125" bestFit="1" customWidth="1"/>
    <col min="13" max="13" width="15.140625" bestFit="1" customWidth="1"/>
    <col min="14" max="14" width="16.85546875" customWidth="1"/>
  </cols>
  <sheetData>
    <row r="1" spans="1:14" ht="25.5" customHeight="1" thickBot="1" x14ac:dyDescent="0.3">
      <c r="A1" s="12" t="s">
        <v>84</v>
      </c>
      <c r="B1" s="13" t="s">
        <v>85</v>
      </c>
      <c r="C1" s="14"/>
      <c r="D1" s="15"/>
      <c r="E1" s="15"/>
      <c r="F1" s="15"/>
      <c r="G1" s="15"/>
      <c r="H1" s="15"/>
      <c r="I1" s="15"/>
      <c r="J1" s="15"/>
      <c r="K1" s="15"/>
      <c r="L1" s="15"/>
      <c r="M1" s="15"/>
      <c r="N1" s="16"/>
    </row>
    <row r="2" spans="1:14" ht="18.75" customHeight="1" x14ac:dyDescent="0.25">
      <c r="A2" s="17" t="s">
        <v>86</v>
      </c>
      <c r="B2" s="74">
        <v>45292</v>
      </c>
      <c r="C2" s="75">
        <v>45323</v>
      </c>
      <c r="D2" s="75">
        <v>45352</v>
      </c>
      <c r="E2" s="75">
        <v>45383</v>
      </c>
      <c r="F2" s="75">
        <v>45413</v>
      </c>
      <c r="G2" s="75">
        <v>45444</v>
      </c>
      <c r="H2" s="75">
        <v>45474</v>
      </c>
      <c r="I2" s="75">
        <v>45505</v>
      </c>
      <c r="J2" s="75">
        <v>45536</v>
      </c>
      <c r="K2" s="75">
        <v>45566</v>
      </c>
      <c r="L2" s="75">
        <v>45597</v>
      </c>
      <c r="M2" s="75">
        <v>45627</v>
      </c>
      <c r="N2" s="18" t="s">
        <v>134</v>
      </c>
    </row>
    <row r="3" spans="1:14" ht="15" customHeight="1" x14ac:dyDescent="0.25">
      <c r="A3" s="19" t="s">
        <v>87</v>
      </c>
      <c r="B3" s="20"/>
      <c r="C3" s="21"/>
      <c r="D3" s="22"/>
      <c r="E3" s="22"/>
      <c r="F3" s="22"/>
      <c r="G3" s="22"/>
      <c r="H3" s="22"/>
      <c r="I3" s="22"/>
      <c r="J3" s="22"/>
      <c r="K3" s="22"/>
      <c r="L3" s="22"/>
      <c r="M3" s="22"/>
      <c r="N3" s="22">
        <f>SUM(B3:M3)</f>
        <v>0</v>
      </c>
    </row>
    <row r="4" spans="1:14" x14ac:dyDescent="0.25">
      <c r="A4" s="23" t="s">
        <v>88</v>
      </c>
      <c r="B4" s="24">
        <v>35513133.280000001</v>
      </c>
      <c r="C4" s="25">
        <v>34277972.690000005</v>
      </c>
      <c r="D4" s="22">
        <v>36428894.079999998</v>
      </c>
      <c r="E4" s="22">
        <v>41657879.600000001</v>
      </c>
      <c r="F4" s="22">
        <v>40003122.289999999</v>
      </c>
      <c r="G4" s="22">
        <v>24539139.130000006</v>
      </c>
      <c r="H4" s="22">
        <v>46063335.900000006</v>
      </c>
      <c r="I4" s="22">
        <v>46063335.900000006</v>
      </c>
      <c r="J4" s="22">
        <v>52264575.270000003</v>
      </c>
      <c r="K4" s="22"/>
      <c r="L4" s="22"/>
      <c r="M4" s="22"/>
      <c r="N4" s="22">
        <f>SUM(B4:M4)</f>
        <v>356811388.13999999</v>
      </c>
    </row>
    <row r="5" spans="1:14" x14ac:dyDescent="0.25">
      <c r="A5" s="26" t="s">
        <v>89</v>
      </c>
      <c r="B5" s="24"/>
      <c r="C5" s="27"/>
      <c r="D5" s="22"/>
      <c r="E5" s="22"/>
      <c r="F5" s="22"/>
      <c r="G5" s="22"/>
      <c r="H5" s="22"/>
      <c r="I5" s="22"/>
      <c r="J5" s="22"/>
      <c r="K5" s="22"/>
      <c r="L5" s="22"/>
      <c r="M5" s="22"/>
      <c r="N5" s="22">
        <f t="shared" ref="N5:N38" si="0">SUM(B5:M5)</f>
        <v>0</v>
      </c>
    </row>
    <row r="6" spans="1:14" x14ac:dyDescent="0.25">
      <c r="A6" s="23" t="s">
        <v>90</v>
      </c>
      <c r="B6" s="28"/>
      <c r="C6" s="29"/>
      <c r="D6" s="22"/>
      <c r="E6" s="22"/>
      <c r="F6" s="22"/>
      <c r="G6" s="22"/>
      <c r="H6" s="22"/>
      <c r="I6" s="22"/>
      <c r="J6" s="22"/>
      <c r="K6" s="22"/>
      <c r="L6" s="22"/>
      <c r="M6" s="22"/>
      <c r="N6" s="22">
        <f t="shared" si="0"/>
        <v>0</v>
      </c>
    </row>
    <row r="7" spans="1:14" x14ac:dyDescent="0.25">
      <c r="A7" s="23" t="s">
        <v>91</v>
      </c>
      <c r="B7" s="28"/>
      <c r="C7" s="30"/>
      <c r="D7" s="22"/>
      <c r="E7" s="22"/>
      <c r="F7" s="22"/>
      <c r="G7" s="22"/>
      <c r="H7" s="22"/>
      <c r="I7" s="22"/>
      <c r="J7" s="22"/>
      <c r="K7" s="22"/>
      <c r="L7" s="22"/>
      <c r="M7" s="22"/>
      <c r="N7" s="22">
        <f t="shared" si="0"/>
        <v>0</v>
      </c>
    </row>
    <row r="8" spans="1:14" x14ac:dyDescent="0.25">
      <c r="A8" s="23" t="s">
        <v>92</v>
      </c>
      <c r="B8" s="28"/>
      <c r="C8" s="29"/>
      <c r="D8" s="22"/>
      <c r="E8" s="22"/>
      <c r="F8" s="22"/>
      <c r="G8" s="22"/>
      <c r="H8" s="22"/>
      <c r="I8" s="22"/>
      <c r="J8" s="22"/>
      <c r="K8" s="22"/>
      <c r="L8" s="22"/>
      <c r="M8" s="22"/>
      <c r="N8" s="22">
        <f t="shared" si="0"/>
        <v>0</v>
      </c>
    </row>
    <row r="9" spans="1:14" x14ac:dyDescent="0.25">
      <c r="A9" s="23" t="s">
        <v>93</v>
      </c>
      <c r="B9" s="24"/>
      <c r="C9" s="31"/>
      <c r="D9" s="22"/>
      <c r="E9" s="22"/>
      <c r="F9" s="22"/>
      <c r="G9" s="22"/>
      <c r="H9" s="22"/>
      <c r="I9" s="22"/>
      <c r="J9" s="22"/>
      <c r="K9" s="22"/>
      <c r="L9" s="22"/>
      <c r="M9" s="22"/>
      <c r="N9" s="22">
        <f t="shared" si="0"/>
        <v>0</v>
      </c>
    </row>
    <row r="10" spans="1:14" x14ac:dyDescent="0.25">
      <c r="A10" s="23" t="s">
        <v>94</v>
      </c>
      <c r="B10" s="24"/>
      <c r="C10" s="31"/>
      <c r="D10" s="22"/>
      <c r="E10" s="22"/>
      <c r="F10" s="22"/>
      <c r="G10" s="22"/>
      <c r="H10" s="22"/>
      <c r="I10" s="22"/>
      <c r="J10" s="22"/>
      <c r="K10" s="22"/>
      <c r="L10" s="22"/>
      <c r="M10" s="22"/>
      <c r="N10" s="22">
        <f t="shared" si="0"/>
        <v>0</v>
      </c>
    </row>
    <row r="11" spans="1:14" x14ac:dyDescent="0.25">
      <c r="A11" s="23" t="s">
        <v>95</v>
      </c>
      <c r="B11" s="24"/>
      <c r="C11" s="31"/>
      <c r="D11" s="22"/>
      <c r="E11" s="22"/>
      <c r="F11" s="22"/>
      <c r="G11" s="22"/>
      <c r="H11" s="22"/>
      <c r="I11" s="22"/>
      <c r="J11" s="22"/>
      <c r="K11" s="22"/>
      <c r="L11" s="22"/>
      <c r="M11" s="22"/>
      <c r="N11" s="22">
        <f t="shared" si="0"/>
        <v>0</v>
      </c>
    </row>
    <row r="12" spans="1:14" x14ac:dyDescent="0.25">
      <c r="A12" s="23" t="s">
        <v>96</v>
      </c>
      <c r="B12" s="24"/>
      <c r="C12" s="31"/>
      <c r="D12" s="22"/>
      <c r="E12" s="22"/>
      <c r="F12" s="22"/>
      <c r="G12" s="22"/>
      <c r="H12" s="22"/>
      <c r="I12" s="22"/>
      <c r="J12" s="22"/>
      <c r="K12" s="22"/>
      <c r="L12" s="22"/>
      <c r="M12" s="22"/>
      <c r="N12" s="22">
        <f t="shared" si="0"/>
        <v>0</v>
      </c>
    </row>
    <row r="13" spans="1:14" x14ac:dyDescent="0.25">
      <c r="A13" s="23" t="s">
        <v>97</v>
      </c>
      <c r="B13" s="28"/>
      <c r="C13" s="29"/>
      <c r="D13" s="22"/>
      <c r="E13" s="22"/>
      <c r="F13" s="22"/>
      <c r="G13" s="22"/>
      <c r="H13" s="22"/>
      <c r="I13" s="22"/>
      <c r="J13" s="22"/>
      <c r="K13" s="22"/>
      <c r="L13" s="22"/>
      <c r="M13" s="22"/>
      <c r="N13" s="22">
        <f t="shared" si="0"/>
        <v>0</v>
      </c>
    </row>
    <row r="14" spans="1:14" x14ac:dyDescent="0.25">
      <c r="A14" s="23" t="s">
        <v>98</v>
      </c>
      <c r="B14" s="24"/>
      <c r="C14" s="31"/>
      <c r="D14" s="22"/>
      <c r="E14" s="22"/>
      <c r="F14" s="22"/>
      <c r="G14" s="22"/>
      <c r="H14" s="22"/>
      <c r="I14" s="22"/>
      <c r="J14" s="22"/>
      <c r="K14" s="22"/>
      <c r="L14" s="22"/>
      <c r="M14" s="22"/>
      <c r="N14" s="22">
        <f t="shared" si="0"/>
        <v>0</v>
      </c>
    </row>
    <row r="15" spans="1:14" x14ac:dyDescent="0.25">
      <c r="A15" s="23" t="s">
        <v>99</v>
      </c>
      <c r="B15" s="28"/>
      <c r="C15" s="29"/>
      <c r="D15" s="22"/>
      <c r="E15" s="22"/>
      <c r="F15" s="22"/>
      <c r="G15" s="22"/>
      <c r="H15" s="22"/>
      <c r="I15" s="22"/>
      <c r="J15" s="22"/>
      <c r="K15" s="22"/>
      <c r="L15" s="22"/>
      <c r="M15" s="22"/>
      <c r="N15" s="22">
        <f t="shared" si="0"/>
        <v>0</v>
      </c>
    </row>
    <row r="16" spans="1:14" x14ac:dyDescent="0.25">
      <c r="A16" s="23" t="s">
        <v>100</v>
      </c>
      <c r="B16" s="24"/>
      <c r="C16" s="31"/>
      <c r="D16" s="22"/>
      <c r="E16" s="22"/>
      <c r="F16" s="22"/>
      <c r="G16" s="22"/>
      <c r="H16" s="22"/>
      <c r="I16" s="22"/>
      <c r="J16" s="22"/>
      <c r="K16" s="22"/>
      <c r="L16" s="22"/>
      <c r="M16" s="22"/>
      <c r="N16" s="22">
        <f t="shared" si="0"/>
        <v>0</v>
      </c>
    </row>
    <row r="17" spans="1:14" x14ac:dyDescent="0.25">
      <c r="A17" s="23" t="s">
        <v>101</v>
      </c>
      <c r="B17" s="32"/>
      <c r="C17" s="33"/>
      <c r="D17" s="22"/>
      <c r="E17" s="22"/>
      <c r="F17" s="22"/>
      <c r="G17" s="22"/>
      <c r="H17" s="22"/>
      <c r="I17" s="22"/>
      <c r="J17" s="22"/>
      <c r="K17" s="22"/>
      <c r="L17" s="22"/>
      <c r="M17" s="22"/>
      <c r="N17" s="22">
        <f t="shared" si="0"/>
        <v>0</v>
      </c>
    </row>
    <row r="18" spans="1:14" x14ac:dyDescent="0.25">
      <c r="A18" s="23" t="s">
        <v>102</v>
      </c>
      <c r="B18" s="24"/>
      <c r="C18" s="31"/>
      <c r="D18" s="22"/>
      <c r="E18" s="22"/>
      <c r="F18" s="22"/>
      <c r="G18" s="22"/>
      <c r="H18" s="22"/>
      <c r="I18" s="22"/>
      <c r="J18" s="22"/>
      <c r="K18" s="22"/>
      <c r="L18" s="22"/>
      <c r="M18" s="22"/>
      <c r="N18" s="22">
        <f t="shared" si="0"/>
        <v>0</v>
      </c>
    </row>
    <row r="19" spans="1:14" x14ac:dyDescent="0.25">
      <c r="A19" s="23" t="s">
        <v>103</v>
      </c>
      <c r="B19" s="28"/>
      <c r="C19" s="29"/>
      <c r="D19" s="22"/>
      <c r="E19" s="22"/>
      <c r="F19" s="22"/>
      <c r="G19" s="22"/>
      <c r="H19" s="22"/>
      <c r="I19" s="22"/>
      <c r="J19" s="22"/>
      <c r="K19" s="22"/>
      <c r="L19" s="22"/>
      <c r="M19" s="22"/>
      <c r="N19" s="22">
        <f t="shared" si="0"/>
        <v>0</v>
      </c>
    </row>
    <row r="20" spans="1:14" x14ac:dyDescent="0.25">
      <c r="A20" s="23" t="s">
        <v>104</v>
      </c>
      <c r="B20" s="28"/>
      <c r="C20" s="29"/>
      <c r="D20" s="22"/>
      <c r="E20" s="22"/>
      <c r="F20" s="22"/>
      <c r="G20" s="22"/>
      <c r="H20" s="22"/>
      <c r="I20" s="22"/>
      <c r="J20" s="22"/>
      <c r="K20" s="22"/>
      <c r="L20" s="22"/>
      <c r="M20" s="22"/>
      <c r="N20" s="22">
        <f t="shared" si="0"/>
        <v>0</v>
      </c>
    </row>
    <row r="21" spans="1:14" x14ac:dyDescent="0.25">
      <c r="A21" s="23" t="s">
        <v>105</v>
      </c>
      <c r="B21" s="24"/>
      <c r="C21" s="31"/>
      <c r="D21" s="22"/>
      <c r="E21" s="22"/>
      <c r="F21" s="22"/>
      <c r="G21" s="22"/>
      <c r="H21" s="22"/>
      <c r="I21" s="22"/>
      <c r="J21" s="22"/>
      <c r="K21" s="22"/>
      <c r="L21" s="22"/>
      <c r="M21" s="22"/>
      <c r="N21" s="22">
        <f t="shared" si="0"/>
        <v>0</v>
      </c>
    </row>
    <row r="22" spans="1:14" ht="18.75" x14ac:dyDescent="0.3">
      <c r="A22" s="34" t="s">
        <v>106</v>
      </c>
      <c r="B22" s="35"/>
      <c r="C22" s="36"/>
      <c r="D22" s="37"/>
      <c r="E22" s="37"/>
      <c r="F22" s="37"/>
      <c r="G22" s="37"/>
      <c r="H22" s="37"/>
      <c r="I22" s="37"/>
      <c r="J22" s="37"/>
      <c r="K22" s="38"/>
      <c r="L22" s="38"/>
      <c r="M22" s="37"/>
      <c r="N22" s="37">
        <f t="shared" si="0"/>
        <v>0</v>
      </c>
    </row>
    <row r="23" spans="1:14" x14ac:dyDescent="0.25">
      <c r="A23" s="23" t="s">
        <v>107</v>
      </c>
      <c r="B23" s="28"/>
      <c r="C23" s="29"/>
      <c r="D23" s="22"/>
      <c r="E23" s="22"/>
      <c r="F23" s="22"/>
      <c r="G23" s="22"/>
      <c r="H23" s="22"/>
      <c r="I23" s="22"/>
      <c r="J23" s="22"/>
      <c r="K23" s="22"/>
      <c r="L23" s="22"/>
      <c r="M23" s="22"/>
      <c r="N23" s="22">
        <f t="shared" si="0"/>
        <v>0</v>
      </c>
    </row>
    <row r="24" spans="1:14" x14ac:dyDescent="0.25">
      <c r="A24" s="39" t="s">
        <v>108</v>
      </c>
      <c r="B24" s="40"/>
      <c r="C24" s="41"/>
      <c r="D24" s="42"/>
      <c r="E24" s="42"/>
      <c r="F24" s="42"/>
      <c r="G24" s="42"/>
      <c r="H24" s="42"/>
      <c r="I24" s="42"/>
      <c r="J24" s="42"/>
      <c r="K24" s="42"/>
      <c r="L24" s="42"/>
      <c r="M24" s="42"/>
      <c r="N24" s="42">
        <f t="shared" si="0"/>
        <v>0</v>
      </c>
    </row>
    <row r="25" spans="1:14" x14ac:dyDescent="0.25">
      <c r="A25" s="23" t="s">
        <v>109</v>
      </c>
      <c r="B25" s="43"/>
      <c r="C25" s="44"/>
      <c r="D25" s="45"/>
      <c r="E25" s="45"/>
      <c r="F25" s="45"/>
      <c r="G25" s="45"/>
      <c r="H25" s="45"/>
      <c r="I25" s="45"/>
      <c r="J25" s="45"/>
      <c r="K25" s="45"/>
      <c r="L25" s="45"/>
      <c r="M25" s="45"/>
      <c r="N25" s="45">
        <f t="shared" si="0"/>
        <v>0</v>
      </c>
    </row>
    <row r="26" spans="1:14" x14ac:dyDescent="0.25">
      <c r="A26" s="23" t="s">
        <v>110</v>
      </c>
      <c r="B26" s="28"/>
      <c r="C26" s="29"/>
      <c r="D26" s="22"/>
      <c r="E26" s="22"/>
      <c r="F26" s="22"/>
      <c r="G26" s="22"/>
      <c r="H26" s="22"/>
      <c r="I26" s="22"/>
      <c r="J26" s="22"/>
      <c r="K26" s="22"/>
      <c r="L26" s="22"/>
      <c r="M26" s="22"/>
      <c r="N26" s="22">
        <f t="shared" si="0"/>
        <v>0</v>
      </c>
    </row>
    <row r="27" spans="1:14" x14ac:dyDescent="0.25">
      <c r="A27" s="23" t="s">
        <v>111</v>
      </c>
      <c r="B27" s="28"/>
      <c r="C27" s="29"/>
      <c r="D27" s="22"/>
      <c r="E27" s="22"/>
      <c r="F27" s="22"/>
      <c r="G27" s="22"/>
      <c r="H27" s="22"/>
      <c r="I27" s="22"/>
      <c r="J27" s="22"/>
      <c r="K27" s="22"/>
      <c r="L27" s="22"/>
      <c r="M27" s="22"/>
      <c r="N27" s="22">
        <f t="shared" si="0"/>
        <v>0</v>
      </c>
    </row>
    <row r="28" spans="1:14" x14ac:dyDescent="0.25">
      <c r="A28" s="23" t="s">
        <v>112</v>
      </c>
      <c r="B28" s="28"/>
      <c r="C28" s="29"/>
      <c r="D28" s="22"/>
      <c r="E28" s="22"/>
      <c r="F28" s="22"/>
      <c r="G28" s="22"/>
      <c r="H28" s="22"/>
      <c r="I28" s="22"/>
      <c r="J28" s="22"/>
      <c r="K28" s="22"/>
      <c r="L28" s="22"/>
      <c r="M28" s="22"/>
      <c r="N28" s="22">
        <f t="shared" si="0"/>
        <v>0</v>
      </c>
    </row>
    <row r="29" spans="1:14" x14ac:dyDescent="0.25">
      <c r="A29" s="39" t="s">
        <v>113</v>
      </c>
      <c r="B29" s="40"/>
      <c r="C29" s="41"/>
      <c r="D29" s="42"/>
      <c r="E29" s="42"/>
      <c r="F29" s="42"/>
      <c r="G29" s="42"/>
      <c r="H29" s="42"/>
      <c r="I29" s="42"/>
      <c r="J29" s="42"/>
      <c r="K29" s="42"/>
      <c r="L29" s="42"/>
      <c r="M29" s="42"/>
      <c r="N29" s="42">
        <f t="shared" si="0"/>
        <v>0</v>
      </c>
    </row>
    <row r="30" spans="1:14" x14ac:dyDescent="0.25">
      <c r="A30" s="23" t="s">
        <v>114</v>
      </c>
      <c r="B30" s="28"/>
      <c r="C30" s="29"/>
      <c r="D30" s="22"/>
      <c r="E30" s="22"/>
      <c r="F30" s="22"/>
      <c r="G30" s="22"/>
      <c r="H30" s="22"/>
      <c r="I30" s="22"/>
      <c r="J30" s="22"/>
      <c r="K30" s="22"/>
      <c r="L30" s="22"/>
      <c r="M30" s="22"/>
      <c r="N30" s="22">
        <f t="shared" si="0"/>
        <v>0</v>
      </c>
    </row>
    <row r="31" spans="1:14" x14ac:dyDescent="0.25">
      <c r="A31" s="23" t="s">
        <v>115</v>
      </c>
      <c r="B31" s="24"/>
      <c r="C31" s="31"/>
      <c r="D31" s="22"/>
      <c r="E31" s="22"/>
      <c r="F31" s="22"/>
      <c r="G31" s="22"/>
      <c r="H31" s="22"/>
      <c r="I31" s="22"/>
      <c r="J31" s="22"/>
      <c r="K31" s="22"/>
      <c r="L31" s="22"/>
      <c r="M31" s="22"/>
      <c r="N31" s="22">
        <f t="shared" si="0"/>
        <v>0</v>
      </c>
    </row>
    <row r="32" spans="1:14" x14ac:dyDescent="0.25">
      <c r="A32" s="23"/>
      <c r="B32" s="46"/>
      <c r="C32" s="47"/>
      <c r="D32" s="22"/>
      <c r="E32" s="22"/>
      <c r="F32" s="22"/>
      <c r="G32" s="22"/>
      <c r="H32" s="22"/>
      <c r="I32" s="22"/>
      <c r="J32" s="22"/>
      <c r="K32" s="22"/>
      <c r="L32" s="22"/>
      <c r="M32" s="22"/>
      <c r="N32" s="22">
        <f t="shared" si="0"/>
        <v>0</v>
      </c>
    </row>
    <row r="33" spans="1:14" ht="15.75" x14ac:dyDescent="0.25">
      <c r="A33" s="48" t="s">
        <v>116</v>
      </c>
      <c r="B33" s="49"/>
      <c r="C33" s="50"/>
      <c r="D33" s="51"/>
      <c r="E33" s="51"/>
      <c r="F33" s="51"/>
      <c r="G33" s="51"/>
      <c r="H33" s="51"/>
      <c r="I33" s="51"/>
      <c r="J33" s="51"/>
      <c r="K33" s="51"/>
      <c r="L33" s="51"/>
      <c r="M33" s="51"/>
      <c r="N33" s="51">
        <f t="shared" si="0"/>
        <v>0</v>
      </c>
    </row>
    <row r="34" spans="1:14" x14ac:dyDescent="0.25">
      <c r="A34" s="52" t="s">
        <v>117</v>
      </c>
      <c r="B34" s="53"/>
      <c r="C34" s="54"/>
      <c r="D34" s="22"/>
      <c r="E34" s="22"/>
      <c r="F34" s="22"/>
      <c r="G34" s="22"/>
      <c r="H34" s="22"/>
      <c r="I34" s="22"/>
      <c r="J34" s="22"/>
      <c r="K34" s="22"/>
      <c r="L34" s="22"/>
      <c r="M34" s="22"/>
      <c r="N34" s="22">
        <f t="shared" si="0"/>
        <v>0</v>
      </c>
    </row>
    <row r="35" spans="1:14" x14ac:dyDescent="0.25">
      <c r="A35" s="52" t="s">
        <v>118</v>
      </c>
      <c r="B35" s="55"/>
      <c r="C35" s="56"/>
      <c r="D35" s="22"/>
      <c r="E35" s="22"/>
      <c r="F35" s="22"/>
      <c r="G35" s="22"/>
      <c r="H35" s="22"/>
      <c r="I35" s="22"/>
      <c r="J35" s="22"/>
      <c r="K35" s="22"/>
      <c r="L35" s="22"/>
      <c r="M35" s="22"/>
      <c r="N35" s="22">
        <f t="shared" si="0"/>
        <v>0</v>
      </c>
    </row>
    <row r="36" spans="1:14" x14ac:dyDescent="0.25">
      <c r="A36" s="52" t="s">
        <v>119</v>
      </c>
      <c r="B36" s="57"/>
      <c r="C36" s="54"/>
      <c r="D36" s="22"/>
      <c r="E36" s="22"/>
      <c r="F36" s="22"/>
      <c r="G36" s="22"/>
      <c r="H36" s="22"/>
      <c r="I36" s="22"/>
      <c r="J36" s="22"/>
      <c r="K36" s="22"/>
      <c r="L36" s="22"/>
      <c r="M36" s="22"/>
      <c r="N36" s="22">
        <f t="shared" si="0"/>
        <v>0</v>
      </c>
    </row>
    <row r="37" spans="1:14" x14ac:dyDescent="0.25">
      <c r="A37" s="52" t="s">
        <v>120</v>
      </c>
      <c r="B37" s="55"/>
      <c r="C37" s="56"/>
      <c r="D37" s="22"/>
      <c r="E37" s="22"/>
      <c r="F37" s="22"/>
      <c r="G37" s="22"/>
      <c r="H37" s="22"/>
      <c r="I37" s="22"/>
      <c r="J37" s="22"/>
      <c r="K37" s="22"/>
      <c r="L37" s="22"/>
      <c r="M37" s="22"/>
      <c r="N37" s="22">
        <f t="shared" si="0"/>
        <v>0</v>
      </c>
    </row>
    <row r="38" spans="1:14" ht="15.75" thickBot="1" x14ac:dyDescent="0.3">
      <c r="A38" s="58" t="s">
        <v>121</v>
      </c>
      <c r="B38" s="57"/>
      <c r="C38" s="59"/>
      <c r="D38" s="60"/>
      <c r="E38" s="60"/>
      <c r="F38" s="60"/>
      <c r="G38" s="60"/>
      <c r="H38" s="60"/>
      <c r="I38" s="60"/>
      <c r="J38" s="60"/>
      <c r="K38" s="60"/>
      <c r="L38" s="60"/>
      <c r="M38" s="60"/>
      <c r="N38" s="60">
        <f t="shared" si="0"/>
        <v>0</v>
      </c>
    </row>
    <row r="39" spans="1:14" ht="15.75" thickBot="1" x14ac:dyDescent="0.3">
      <c r="A39" s="61" t="s">
        <v>122</v>
      </c>
      <c r="B39" s="62"/>
      <c r="C39" s="63"/>
      <c r="D39" s="64"/>
      <c r="E39" s="64"/>
      <c r="F39" s="64"/>
      <c r="G39" s="64"/>
      <c r="H39" s="64"/>
      <c r="I39" s="65"/>
      <c r="J39" s="65"/>
      <c r="K39" s="64"/>
      <c r="L39" s="65"/>
      <c r="M39" s="64"/>
      <c r="N39" s="66">
        <f>SUM(B39:M39)</f>
        <v>0</v>
      </c>
    </row>
  </sheetData>
  <protectedRanges>
    <protectedRange algorithmName="SHA-512" hashValue="ZAfGeYA5VbL0gG93akD1xexJu2rI3UXxHwEtGuh6c0glGlh5rE1RHQPZZ54q7AqVc1jO4jlchft9pel46vZT4g==" saltValue="JJI+A7ZZczdDIztssZc9Vg==" spinCount="100000" sqref="B32:C32" name="Rango1_1_1"/>
  </protectedRange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Presupuesto Aprobado-Ejec  FEBR</vt:lpstr>
      <vt:lpstr>INGRESOS DE VS Y FR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Katherine M. Peguero F.</dc:creator>
  <cp:lastModifiedBy>Deyaniris Peralta</cp:lastModifiedBy>
  <cp:lastPrinted>2025-12-08T14:26:19Z</cp:lastPrinted>
  <dcterms:created xsi:type="dcterms:W3CDTF">2021-07-29T18:58:50Z</dcterms:created>
  <dcterms:modified xsi:type="dcterms:W3CDTF">2025-12-09T15:05:36Z</dcterms:modified>
</cp:coreProperties>
</file>